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65" windowWidth="14670" windowHeight="12600" tabRatio="769"/>
  </bookViews>
  <sheets>
    <sheet name="readme" sheetId="1" r:id="rId1"/>
    <sheet name="Лист2" sheetId="3" r:id="rId2"/>
    <sheet name="Лист3" sheetId="4" r:id="rId3"/>
    <sheet name="Rus" sheetId="10" r:id="rId4"/>
    <sheet name="Mat_Prof" sheetId="5" r:id="rId5"/>
    <sheet name="Mat_Baz" sheetId="6" r:id="rId6"/>
    <sheet name="Rus_USPEH" sheetId="7" r:id="rId7"/>
    <sheet name="Mat_Prof_USPEH" sheetId="8" r:id="rId8"/>
    <sheet name="Mat_Baz_USPEH" sheetId="9" r:id="rId9"/>
    <sheet name="matprof_proshl" sheetId="11" r:id="rId10"/>
    <sheet name="matprof_proshl_USPEH" sheetId="12" r:id="rId11"/>
    <sheet name="rus_proshl_USPEH" sheetId="13" r:id="rId12"/>
    <sheet name="RUS_proshl" sheetId="14" r:id="rId13"/>
  </sheets>
  <definedNames>
    <definedName name="_xlnm._FilterDatabase" localSheetId="0" hidden="1">readme!$A$4:$L$289</definedName>
    <definedName name="_xlnm._FilterDatabase" localSheetId="1" hidden="1">Лист2!$A$1:$R$340</definedName>
    <definedName name="_xlnm._FilterDatabase" localSheetId="2" hidden="1">Лист3!$A$1:$R$20</definedName>
    <definedName name="_xlnm.Print_Titles" localSheetId="0">readme!$1:$5</definedName>
  </definedNames>
  <calcPr calcId="145621"/>
</workbook>
</file>

<file path=xl/calcChain.xml><?xml version="1.0" encoding="utf-8"?>
<calcChain xmlns="http://schemas.openxmlformats.org/spreadsheetml/2006/main">
  <c r="K289" i="1" l="1"/>
  <c r="I289" i="1"/>
  <c r="G289" i="1"/>
  <c r="F289" i="1"/>
  <c r="E289" i="1"/>
  <c r="F247" i="1" l="1"/>
  <c r="H247" i="1"/>
  <c r="I247" i="1"/>
  <c r="J247" i="1"/>
  <c r="K247" i="1"/>
  <c r="B272" i="1"/>
  <c r="C272" i="1"/>
  <c r="E272" i="1" s="1"/>
  <c r="D272" i="1"/>
  <c r="B255" i="1"/>
  <c r="C255" i="1"/>
  <c r="H255" i="1" s="1"/>
  <c r="D255" i="1"/>
  <c r="B247" i="1"/>
  <c r="C247" i="1"/>
  <c r="L247" i="1" s="1"/>
  <c r="D247" i="1"/>
  <c r="B240" i="1"/>
  <c r="C240" i="1"/>
  <c r="E240" i="1" s="1"/>
  <c r="D240" i="1"/>
  <c r="B241" i="1"/>
  <c r="C241" i="1"/>
  <c r="E241" i="1" s="1"/>
  <c r="D241" i="1"/>
  <c r="B242" i="1"/>
  <c r="C242" i="1"/>
  <c r="D242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D22" i="4"/>
  <c r="E22" i="4"/>
  <c r="G22" i="4"/>
  <c r="H22" i="4"/>
  <c r="I22" i="4"/>
  <c r="J22" i="4"/>
  <c r="K22" i="4"/>
  <c r="L22" i="4"/>
  <c r="M22" i="4"/>
  <c r="N22" i="4"/>
  <c r="D23" i="4"/>
  <c r="E23" i="4"/>
  <c r="G23" i="4"/>
  <c r="H23" i="4"/>
  <c r="I23" i="4"/>
  <c r="J23" i="4"/>
  <c r="K23" i="4"/>
  <c r="L23" i="4"/>
  <c r="M23" i="4"/>
  <c r="N23" i="4"/>
  <c r="D24" i="4"/>
  <c r="E24" i="4"/>
  <c r="G24" i="4"/>
  <c r="H24" i="4"/>
  <c r="I24" i="4"/>
  <c r="J24" i="4"/>
  <c r="K24" i="4"/>
  <c r="L24" i="4"/>
  <c r="M24" i="4"/>
  <c r="N24" i="4"/>
  <c r="D25" i="4"/>
  <c r="E25" i="4"/>
  <c r="G25" i="4"/>
  <c r="H25" i="4"/>
  <c r="I25" i="4"/>
  <c r="J25" i="4"/>
  <c r="K25" i="4"/>
  <c r="L25" i="4"/>
  <c r="M25" i="4"/>
  <c r="N25" i="4"/>
  <c r="G3" i="3"/>
  <c r="H3" i="3"/>
  <c r="I3" i="3"/>
  <c r="J3" i="3"/>
  <c r="G4" i="3"/>
  <c r="H4" i="3"/>
  <c r="I4" i="3"/>
  <c r="J4" i="3"/>
  <c r="G5" i="3"/>
  <c r="H5" i="3"/>
  <c r="I5" i="3"/>
  <c r="J5" i="3"/>
  <c r="G6" i="3"/>
  <c r="H6" i="3"/>
  <c r="I6" i="3"/>
  <c r="J6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H19" i="3"/>
  <c r="I19" i="3"/>
  <c r="J19" i="3"/>
  <c r="G20" i="3"/>
  <c r="H20" i="3"/>
  <c r="I20" i="3"/>
  <c r="J20" i="3"/>
  <c r="G21" i="3"/>
  <c r="H21" i="3"/>
  <c r="I21" i="3"/>
  <c r="J21" i="3"/>
  <c r="G22" i="3"/>
  <c r="H22" i="3"/>
  <c r="I22" i="3"/>
  <c r="J22" i="3"/>
  <c r="G23" i="3"/>
  <c r="H23" i="3"/>
  <c r="I23" i="3"/>
  <c r="J23" i="3"/>
  <c r="G24" i="3"/>
  <c r="H24" i="3"/>
  <c r="I24" i="3"/>
  <c r="J24" i="3"/>
  <c r="G25" i="3"/>
  <c r="H25" i="3"/>
  <c r="I25" i="3"/>
  <c r="J25" i="3"/>
  <c r="G26" i="3"/>
  <c r="H26" i="3"/>
  <c r="I26" i="3"/>
  <c r="J26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G32" i="3"/>
  <c r="H32" i="3"/>
  <c r="I32" i="3"/>
  <c r="J32" i="3"/>
  <c r="G33" i="3"/>
  <c r="H33" i="3"/>
  <c r="I33" i="3"/>
  <c r="J33" i="3"/>
  <c r="G34" i="3"/>
  <c r="H34" i="3"/>
  <c r="I34" i="3"/>
  <c r="J34" i="3"/>
  <c r="G35" i="3"/>
  <c r="H35" i="3"/>
  <c r="I35" i="3"/>
  <c r="J35" i="3"/>
  <c r="G36" i="3"/>
  <c r="H36" i="3"/>
  <c r="I36" i="3"/>
  <c r="J36" i="3"/>
  <c r="G37" i="3"/>
  <c r="H37" i="3"/>
  <c r="I37" i="3"/>
  <c r="J37" i="3"/>
  <c r="G38" i="3"/>
  <c r="H38" i="3"/>
  <c r="I38" i="3"/>
  <c r="J38" i="3"/>
  <c r="G39" i="3"/>
  <c r="H39" i="3"/>
  <c r="I39" i="3"/>
  <c r="J39" i="3"/>
  <c r="G40" i="3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G52" i="3"/>
  <c r="H52" i="3"/>
  <c r="I52" i="3"/>
  <c r="J52" i="3"/>
  <c r="G53" i="3"/>
  <c r="H53" i="3"/>
  <c r="I53" i="3"/>
  <c r="J53" i="3"/>
  <c r="G54" i="3"/>
  <c r="H54" i="3"/>
  <c r="I54" i="3"/>
  <c r="J54" i="3"/>
  <c r="G55" i="3"/>
  <c r="H55" i="3"/>
  <c r="I55" i="3"/>
  <c r="J55" i="3"/>
  <c r="G56" i="3"/>
  <c r="H56" i="3"/>
  <c r="I56" i="3"/>
  <c r="J56" i="3"/>
  <c r="G57" i="3"/>
  <c r="H57" i="3"/>
  <c r="I57" i="3"/>
  <c r="J57" i="3"/>
  <c r="G58" i="3"/>
  <c r="H58" i="3"/>
  <c r="I58" i="3"/>
  <c r="J58" i="3"/>
  <c r="G59" i="3"/>
  <c r="H59" i="3"/>
  <c r="I59" i="3"/>
  <c r="J59" i="3"/>
  <c r="G60" i="3"/>
  <c r="H60" i="3"/>
  <c r="I60" i="3"/>
  <c r="J60" i="3"/>
  <c r="G61" i="3"/>
  <c r="H61" i="3"/>
  <c r="I61" i="3"/>
  <c r="J61" i="3"/>
  <c r="G62" i="3"/>
  <c r="H62" i="3"/>
  <c r="I62" i="3"/>
  <c r="J62" i="3"/>
  <c r="G63" i="3"/>
  <c r="H63" i="3"/>
  <c r="I63" i="3"/>
  <c r="J63" i="3"/>
  <c r="G64" i="3"/>
  <c r="H64" i="3"/>
  <c r="I64" i="3"/>
  <c r="J64" i="3"/>
  <c r="G65" i="3"/>
  <c r="H65" i="3"/>
  <c r="I65" i="3"/>
  <c r="J65" i="3"/>
  <c r="G66" i="3"/>
  <c r="H66" i="3"/>
  <c r="I66" i="3"/>
  <c r="J66" i="3"/>
  <c r="G67" i="3"/>
  <c r="H67" i="3"/>
  <c r="I67" i="3"/>
  <c r="J67" i="3"/>
  <c r="G68" i="3"/>
  <c r="H68" i="3"/>
  <c r="I68" i="3"/>
  <c r="J68" i="3"/>
  <c r="G69" i="3"/>
  <c r="H69" i="3"/>
  <c r="I69" i="3"/>
  <c r="J69" i="3"/>
  <c r="G70" i="3"/>
  <c r="H70" i="3"/>
  <c r="I70" i="3"/>
  <c r="J70" i="3"/>
  <c r="G71" i="3"/>
  <c r="H71" i="3"/>
  <c r="I71" i="3"/>
  <c r="J71" i="3"/>
  <c r="G72" i="3"/>
  <c r="H72" i="3"/>
  <c r="I72" i="3"/>
  <c r="J72" i="3"/>
  <c r="G73" i="3"/>
  <c r="H73" i="3"/>
  <c r="I73" i="3"/>
  <c r="J73" i="3"/>
  <c r="G74" i="3"/>
  <c r="H74" i="3"/>
  <c r="I74" i="3"/>
  <c r="J74" i="3"/>
  <c r="G75" i="3"/>
  <c r="H75" i="3"/>
  <c r="I75" i="3"/>
  <c r="J75" i="3"/>
  <c r="G76" i="3"/>
  <c r="H76" i="3"/>
  <c r="I76" i="3"/>
  <c r="J76" i="3"/>
  <c r="G77" i="3"/>
  <c r="H77" i="3"/>
  <c r="I77" i="3"/>
  <c r="J77" i="3"/>
  <c r="G78" i="3"/>
  <c r="H78" i="3"/>
  <c r="I78" i="3"/>
  <c r="J78" i="3"/>
  <c r="G79" i="3"/>
  <c r="H79" i="3"/>
  <c r="I79" i="3"/>
  <c r="J79" i="3"/>
  <c r="G80" i="3"/>
  <c r="H80" i="3"/>
  <c r="I80" i="3"/>
  <c r="J80" i="3"/>
  <c r="G81" i="3"/>
  <c r="H81" i="3"/>
  <c r="I81" i="3"/>
  <c r="J81" i="3"/>
  <c r="G82" i="3"/>
  <c r="H82" i="3"/>
  <c r="I82" i="3"/>
  <c r="J82" i="3"/>
  <c r="G83" i="3"/>
  <c r="H83" i="3"/>
  <c r="I83" i="3"/>
  <c r="J83" i="3"/>
  <c r="G84" i="3"/>
  <c r="H84" i="3"/>
  <c r="I84" i="3"/>
  <c r="J84" i="3"/>
  <c r="G85" i="3"/>
  <c r="H85" i="3"/>
  <c r="I85" i="3"/>
  <c r="J85" i="3"/>
  <c r="G86" i="3"/>
  <c r="H86" i="3"/>
  <c r="I86" i="3"/>
  <c r="J86" i="3"/>
  <c r="G87" i="3"/>
  <c r="H87" i="3"/>
  <c r="I87" i="3"/>
  <c r="J87" i="3"/>
  <c r="G88" i="3"/>
  <c r="H88" i="3"/>
  <c r="I88" i="3"/>
  <c r="J88" i="3"/>
  <c r="G89" i="3"/>
  <c r="H89" i="3"/>
  <c r="I89" i="3"/>
  <c r="J89" i="3"/>
  <c r="G90" i="3"/>
  <c r="H90" i="3"/>
  <c r="I90" i="3"/>
  <c r="J90" i="3"/>
  <c r="G91" i="3"/>
  <c r="H91" i="3"/>
  <c r="I91" i="3"/>
  <c r="J91" i="3"/>
  <c r="G92" i="3"/>
  <c r="H92" i="3"/>
  <c r="I92" i="3"/>
  <c r="J92" i="3"/>
  <c r="G93" i="3"/>
  <c r="H93" i="3"/>
  <c r="I93" i="3"/>
  <c r="J93" i="3"/>
  <c r="G94" i="3"/>
  <c r="H94" i="3"/>
  <c r="I94" i="3"/>
  <c r="J94" i="3"/>
  <c r="G95" i="3"/>
  <c r="H95" i="3"/>
  <c r="I95" i="3"/>
  <c r="J95" i="3"/>
  <c r="G96" i="3"/>
  <c r="H96" i="3"/>
  <c r="I96" i="3"/>
  <c r="J96" i="3"/>
  <c r="G97" i="3"/>
  <c r="H97" i="3"/>
  <c r="I97" i="3"/>
  <c r="J97" i="3"/>
  <c r="G98" i="3"/>
  <c r="H98" i="3"/>
  <c r="I98" i="3"/>
  <c r="J98" i="3"/>
  <c r="G99" i="3"/>
  <c r="H99" i="3"/>
  <c r="I99" i="3"/>
  <c r="J99" i="3"/>
  <c r="G100" i="3"/>
  <c r="H100" i="3"/>
  <c r="I100" i="3"/>
  <c r="J100" i="3"/>
  <c r="G101" i="3"/>
  <c r="H101" i="3"/>
  <c r="I101" i="3"/>
  <c r="J101" i="3"/>
  <c r="G102" i="3"/>
  <c r="H102" i="3"/>
  <c r="I102" i="3"/>
  <c r="J102" i="3"/>
  <c r="G103" i="3"/>
  <c r="H103" i="3"/>
  <c r="I103" i="3"/>
  <c r="J103" i="3"/>
  <c r="G104" i="3"/>
  <c r="H104" i="3"/>
  <c r="I104" i="3"/>
  <c r="J104" i="3"/>
  <c r="G105" i="3"/>
  <c r="H105" i="3"/>
  <c r="I105" i="3"/>
  <c r="J105" i="3"/>
  <c r="G106" i="3"/>
  <c r="H106" i="3"/>
  <c r="I106" i="3"/>
  <c r="J106" i="3"/>
  <c r="G107" i="3"/>
  <c r="H107" i="3"/>
  <c r="I107" i="3"/>
  <c r="J107" i="3"/>
  <c r="G108" i="3"/>
  <c r="H108" i="3"/>
  <c r="I108" i="3"/>
  <c r="J108" i="3"/>
  <c r="G109" i="3"/>
  <c r="H109" i="3"/>
  <c r="I109" i="3"/>
  <c r="J109" i="3"/>
  <c r="G110" i="3"/>
  <c r="H110" i="3"/>
  <c r="I110" i="3"/>
  <c r="J110" i="3"/>
  <c r="G111" i="3"/>
  <c r="H111" i="3"/>
  <c r="I111" i="3"/>
  <c r="J111" i="3"/>
  <c r="G112" i="3"/>
  <c r="H112" i="3"/>
  <c r="I112" i="3"/>
  <c r="J112" i="3"/>
  <c r="G113" i="3"/>
  <c r="H113" i="3"/>
  <c r="I113" i="3"/>
  <c r="J113" i="3"/>
  <c r="G114" i="3"/>
  <c r="H114" i="3"/>
  <c r="I114" i="3"/>
  <c r="J114" i="3"/>
  <c r="G115" i="3"/>
  <c r="H115" i="3"/>
  <c r="I115" i="3"/>
  <c r="J115" i="3"/>
  <c r="G116" i="3"/>
  <c r="H116" i="3"/>
  <c r="I116" i="3"/>
  <c r="J116" i="3"/>
  <c r="G117" i="3"/>
  <c r="H117" i="3"/>
  <c r="I117" i="3"/>
  <c r="J117" i="3"/>
  <c r="G118" i="3"/>
  <c r="H118" i="3"/>
  <c r="I118" i="3"/>
  <c r="J118" i="3"/>
  <c r="G119" i="3"/>
  <c r="H119" i="3"/>
  <c r="I119" i="3"/>
  <c r="J119" i="3"/>
  <c r="G120" i="3"/>
  <c r="H120" i="3"/>
  <c r="I120" i="3"/>
  <c r="J120" i="3"/>
  <c r="G121" i="3"/>
  <c r="H121" i="3"/>
  <c r="I121" i="3"/>
  <c r="J121" i="3"/>
  <c r="G122" i="3"/>
  <c r="H122" i="3"/>
  <c r="I122" i="3"/>
  <c r="J122" i="3"/>
  <c r="G123" i="3"/>
  <c r="H123" i="3"/>
  <c r="I123" i="3"/>
  <c r="J123" i="3"/>
  <c r="G124" i="3"/>
  <c r="H124" i="3"/>
  <c r="I124" i="3"/>
  <c r="J124" i="3"/>
  <c r="G125" i="3"/>
  <c r="H125" i="3"/>
  <c r="I125" i="3"/>
  <c r="J125" i="3"/>
  <c r="G126" i="3"/>
  <c r="H126" i="3"/>
  <c r="I126" i="3"/>
  <c r="J126" i="3"/>
  <c r="G127" i="3"/>
  <c r="H127" i="3"/>
  <c r="I127" i="3"/>
  <c r="J127" i="3"/>
  <c r="G128" i="3"/>
  <c r="H128" i="3"/>
  <c r="I128" i="3"/>
  <c r="J128" i="3"/>
  <c r="G129" i="3"/>
  <c r="H129" i="3"/>
  <c r="I129" i="3"/>
  <c r="J129" i="3"/>
  <c r="G130" i="3"/>
  <c r="H130" i="3"/>
  <c r="I130" i="3"/>
  <c r="J130" i="3"/>
  <c r="G131" i="3"/>
  <c r="H131" i="3"/>
  <c r="I131" i="3"/>
  <c r="J131" i="3"/>
  <c r="G132" i="3"/>
  <c r="H132" i="3"/>
  <c r="I132" i="3"/>
  <c r="J132" i="3"/>
  <c r="G133" i="3"/>
  <c r="H133" i="3"/>
  <c r="I133" i="3"/>
  <c r="J133" i="3"/>
  <c r="G134" i="3"/>
  <c r="H134" i="3"/>
  <c r="I134" i="3"/>
  <c r="J134" i="3"/>
  <c r="G135" i="3"/>
  <c r="H135" i="3"/>
  <c r="I135" i="3"/>
  <c r="J135" i="3"/>
  <c r="G136" i="3"/>
  <c r="H136" i="3"/>
  <c r="I136" i="3"/>
  <c r="J136" i="3"/>
  <c r="G137" i="3"/>
  <c r="H137" i="3"/>
  <c r="I137" i="3"/>
  <c r="J137" i="3"/>
  <c r="G138" i="3"/>
  <c r="H138" i="3"/>
  <c r="I138" i="3"/>
  <c r="J138" i="3"/>
  <c r="G139" i="3"/>
  <c r="H139" i="3"/>
  <c r="I139" i="3"/>
  <c r="J139" i="3"/>
  <c r="G140" i="3"/>
  <c r="H140" i="3"/>
  <c r="I140" i="3"/>
  <c r="J140" i="3"/>
  <c r="G141" i="3"/>
  <c r="H141" i="3"/>
  <c r="I141" i="3"/>
  <c r="J141" i="3"/>
  <c r="G142" i="3"/>
  <c r="H142" i="3"/>
  <c r="I142" i="3"/>
  <c r="J142" i="3"/>
  <c r="G143" i="3"/>
  <c r="H143" i="3"/>
  <c r="I143" i="3"/>
  <c r="J143" i="3"/>
  <c r="G144" i="3"/>
  <c r="H144" i="3"/>
  <c r="I144" i="3"/>
  <c r="J144" i="3"/>
  <c r="G145" i="3"/>
  <c r="H145" i="3"/>
  <c r="I145" i="3"/>
  <c r="J145" i="3"/>
  <c r="G146" i="3"/>
  <c r="H146" i="3"/>
  <c r="I146" i="3"/>
  <c r="J146" i="3"/>
  <c r="G147" i="3"/>
  <c r="H147" i="3"/>
  <c r="I147" i="3"/>
  <c r="J147" i="3"/>
  <c r="G148" i="3"/>
  <c r="H148" i="3"/>
  <c r="I148" i="3"/>
  <c r="J148" i="3"/>
  <c r="G149" i="3"/>
  <c r="H149" i="3"/>
  <c r="I149" i="3"/>
  <c r="J149" i="3"/>
  <c r="G150" i="3"/>
  <c r="H150" i="3"/>
  <c r="I150" i="3"/>
  <c r="J150" i="3"/>
  <c r="G151" i="3"/>
  <c r="H151" i="3"/>
  <c r="I151" i="3"/>
  <c r="J151" i="3"/>
  <c r="G152" i="3"/>
  <c r="H152" i="3"/>
  <c r="I152" i="3"/>
  <c r="J152" i="3"/>
  <c r="G153" i="3"/>
  <c r="H153" i="3"/>
  <c r="I153" i="3"/>
  <c r="J153" i="3"/>
  <c r="G154" i="3"/>
  <c r="H154" i="3"/>
  <c r="I154" i="3"/>
  <c r="J154" i="3"/>
  <c r="G155" i="3"/>
  <c r="H155" i="3"/>
  <c r="I155" i="3"/>
  <c r="J155" i="3"/>
  <c r="G156" i="3"/>
  <c r="H156" i="3"/>
  <c r="I156" i="3"/>
  <c r="J156" i="3"/>
  <c r="G157" i="3"/>
  <c r="H157" i="3"/>
  <c r="I157" i="3"/>
  <c r="J157" i="3"/>
  <c r="G158" i="3"/>
  <c r="H158" i="3"/>
  <c r="I158" i="3"/>
  <c r="J158" i="3"/>
  <c r="G159" i="3"/>
  <c r="H159" i="3"/>
  <c r="I159" i="3"/>
  <c r="J159" i="3"/>
  <c r="G160" i="3"/>
  <c r="H160" i="3"/>
  <c r="I160" i="3"/>
  <c r="J160" i="3"/>
  <c r="G161" i="3"/>
  <c r="H161" i="3"/>
  <c r="I161" i="3"/>
  <c r="J161" i="3"/>
  <c r="G162" i="3"/>
  <c r="H162" i="3"/>
  <c r="I162" i="3"/>
  <c r="J162" i="3"/>
  <c r="G163" i="3"/>
  <c r="H163" i="3"/>
  <c r="I163" i="3"/>
  <c r="J163" i="3"/>
  <c r="G164" i="3"/>
  <c r="H164" i="3"/>
  <c r="I164" i="3"/>
  <c r="J164" i="3"/>
  <c r="G165" i="3"/>
  <c r="H165" i="3"/>
  <c r="I165" i="3"/>
  <c r="J165" i="3"/>
  <c r="G166" i="3"/>
  <c r="H166" i="3"/>
  <c r="I166" i="3"/>
  <c r="J166" i="3"/>
  <c r="G167" i="3"/>
  <c r="H167" i="3"/>
  <c r="I167" i="3"/>
  <c r="J167" i="3"/>
  <c r="G168" i="3"/>
  <c r="H168" i="3"/>
  <c r="I168" i="3"/>
  <c r="J168" i="3"/>
  <c r="G169" i="3"/>
  <c r="H169" i="3"/>
  <c r="I169" i="3"/>
  <c r="J169" i="3"/>
  <c r="G170" i="3"/>
  <c r="H170" i="3"/>
  <c r="I170" i="3"/>
  <c r="J170" i="3"/>
  <c r="G171" i="3"/>
  <c r="H171" i="3"/>
  <c r="I171" i="3"/>
  <c r="J171" i="3"/>
  <c r="G172" i="3"/>
  <c r="H172" i="3"/>
  <c r="I172" i="3"/>
  <c r="J172" i="3"/>
  <c r="G173" i="3"/>
  <c r="H173" i="3"/>
  <c r="I173" i="3"/>
  <c r="J173" i="3"/>
  <c r="G174" i="3"/>
  <c r="H174" i="3"/>
  <c r="I174" i="3"/>
  <c r="J174" i="3"/>
  <c r="G175" i="3"/>
  <c r="H175" i="3"/>
  <c r="I175" i="3"/>
  <c r="J175" i="3"/>
  <c r="G176" i="3"/>
  <c r="H176" i="3"/>
  <c r="I176" i="3"/>
  <c r="J176" i="3"/>
  <c r="G177" i="3"/>
  <c r="H177" i="3"/>
  <c r="I177" i="3"/>
  <c r="J177" i="3"/>
  <c r="G178" i="3"/>
  <c r="H178" i="3"/>
  <c r="I178" i="3"/>
  <c r="J178" i="3"/>
  <c r="G179" i="3"/>
  <c r="H179" i="3"/>
  <c r="I179" i="3"/>
  <c r="J179" i="3"/>
  <c r="G180" i="3"/>
  <c r="H180" i="3"/>
  <c r="I180" i="3"/>
  <c r="J180" i="3"/>
  <c r="G181" i="3"/>
  <c r="H181" i="3"/>
  <c r="I181" i="3"/>
  <c r="J181" i="3"/>
  <c r="G182" i="3"/>
  <c r="H182" i="3"/>
  <c r="I182" i="3"/>
  <c r="J182" i="3"/>
  <c r="G183" i="3"/>
  <c r="H183" i="3"/>
  <c r="I183" i="3"/>
  <c r="J183" i="3"/>
  <c r="G184" i="3"/>
  <c r="H184" i="3"/>
  <c r="I184" i="3"/>
  <c r="J184" i="3"/>
  <c r="G185" i="3"/>
  <c r="H185" i="3"/>
  <c r="I185" i="3"/>
  <c r="J185" i="3"/>
  <c r="G186" i="3"/>
  <c r="H186" i="3"/>
  <c r="I186" i="3"/>
  <c r="J186" i="3"/>
  <c r="G187" i="3"/>
  <c r="H187" i="3"/>
  <c r="I187" i="3"/>
  <c r="J187" i="3"/>
  <c r="G188" i="3"/>
  <c r="H188" i="3"/>
  <c r="I188" i="3"/>
  <c r="J188" i="3"/>
  <c r="G189" i="3"/>
  <c r="H189" i="3"/>
  <c r="I189" i="3"/>
  <c r="J189" i="3"/>
  <c r="G190" i="3"/>
  <c r="H190" i="3"/>
  <c r="I190" i="3"/>
  <c r="J190" i="3"/>
  <c r="G191" i="3"/>
  <c r="H191" i="3"/>
  <c r="I191" i="3"/>
  <c r="J191" i="3"/>
  <c r="G192" i="3"/>
  <c r="H192" i="3"/>
  <c r="I192" i="3"/>
  <c r="J192" i="3"/>
  <c r="G193" i="3"/>
  <c r="H193" i="3"/>
  <c r="I193" i="3"/>
  <c r="J193" i="3"/>
  <c r="G194" i="3"/>
  <c r="H194" i="3"/>
  <c r="I194" i="3"/>
  <c r="J194" i="3"/>
  <c r="G195" i="3"/>
  <c r="H195" i="3"/>
  <c r="I195" i="3"/>
  <c r="J195" i="3"/>
  <c r="G196" i="3"/>
  <c r="H196" i="3"/>
  <c r="I196" i="3"/>
  <c r="J196" i="3"/>
  <c r="G197" i="3"/>
  <c r="H197" i="3"/>
  <c r="I197" i="3"/>
  <c r="J197" i="3"/>
  <c r="G198" i="3"/>
  <c r="H198" i="3"/>
  <c r="I198" i="3"/>
  <c r="J198" i="3"/>
  <c r="G199" i="3"/>
  <c r="H199" i="3"/>
  <c r="I199" i="3"/>
  <c r="J199" i="3"/>
  <c r="G200" i="3"/>
  <c r="H200" i="3"/>
  <c r="I200" i="3"/>
  <c r="J200" i="3"/>
  <c r="G201" i="3"/>
  <c r="H201" i="3"/>
  <c r="I201" i="3"/>
  <c r="J201" i="3"/>
  <c r="G202" i="3"/>
  <c r="H202" i="3"/>
  <c r="I202" i="3"/>
  <c r="J202" i="3"/>
  <c r="G203" i="3"/>
  <c r="H203" i="3"/>
  <c r="I203" i="3"/>
  <c r="J203" i="3"/>
  <c r="G204" i="3"/>
  <c r="H204" i="3"/>
  <c r="I204" i="3"/>
  <c r="J204" i="3"/>
  <c r="G205" i="3"/>
  <c r="H205" i="3"/>
  <c r="I205" i="3"/>
  <c r="J205" i="3"/>
  <c r="G206" i="3"/>
  <c r="H206" i="3"/>
  <c r="I206" i="3"/>
  <c r="J206" i="3"/>
  <c r="G207" i="3"/>
  <c r="H207" i="3"/>
  <c r="I207" i="3"/>
  <c r="J207" i="3"/>
  <c r="G208" i="3"/>
  <c r="H208" i="3"/>
  <c r="I208" i="3"/>
  <c r="J208" i="3"/>
  <c r="G209" i="3"/>
  <c r="H209" i="3"/>
  <c r="I209" i="3"/>
  <c r="J209" i="3"/>
  <c r="G210" i="3"/>
  <c r="H210" i="3"/>
  <c r="I210" i="3"/>
  <c r="J210" i="3"/>
  <c r="G211" i="3"/>
  <c r="H211" i="3"/>
  <c r="I211" i="3"/>
  <c r="J211" i="3"/>
  <c r="G212" i="3"/>
  <c r="H212" i="3"/>
  <c r="I212" i="3"/>
  <c r="J212" i="3"/>
  <c r="G213" i="3"/>
  <c r="H213" i="3"/>
  <c r="I213" i="3"/>
  <c r="J213" i="3"/>
  <c r="G214" i="3"/>
  <c r="H214" i="3"/>
  <c r="I214" i="3"/>
  <c r="J214" i="3"/>
  <c r="G215" i="3"/>
  <c r="H215" i="3"/>
  <c r="I215" i="3"/>
  <c r="J215" i="3"/>
  <c r="G216" i="3"/>
  <c r="H216" i="3"/>
  <c r="I216" i="3"/>
  <c r="J216" i="3"/>
  <c r="G217" i="3"/>
  <c r="H217" i="3"/>
  <c r="I217" i="3"/>
  <c r="J217" i="3"/>
  <c r="G218" i="3"/>
  <c r="H218" i="3"/>
  <c r="I218" i="3"/>
  <c r="J218" i="3"/>
  <c r="G219" i="3"/>
  <c r="H219" i="3"/>
  <c r="I219" i="3"/>
  <c r="J219" i="3"/>
  <c r="G220" i="3"/>
  <c r="H220" i="3"/>
  <c r="I220" i="3"/>
  <c r="J220" i="3"/>
  <c r="G221" i="3"/>
  <c r="H221" i="3"/>
  <c r="I221" i="3"/>
  <c r="J221" i="3"/>
  <c r="G222" i="3"/>
  <c r="H222" i="3"/>
  <c r="I222" i="3"/>
  <c r="J222" i="3"/>
  <c r="G223" i="3"/>
  <c r="H223" i="3"/>
  <c r="I223" i="3"/>
  <c r="J223" i="3"/>
  <c r="G224" i="3"/>
  <c r="H224" i="3"/>
  <c r="I224" i="3"/>
  <c r="J224" i="3"/>
  <c r="G225" i="3"/>
  <c r="H225" i="3"/>
  <c r="I225" i="3"/>
  <c r="J225" i="3"/>
  <c r="G226" i="3"/>
  <c r="H226" i="3"/>
  <c r="I226" i="3"/>
  <c r="J226" i="3"/>
  <c r="G227" i="3"/>
  <c r="H227" i="3"/>
  <c r="I227" i="3"/>
  <c r="J227" i="3"/>
  <c r="G228" i="3"/>
  <c r="H228" i="3"/>
  <c r="I228" i="3"/>
  <c r="J228" i="3"/>
  <c r="G229" i="3"/>
  <c r="H229" i="3"/>
  <c r="I229" i="3"/>
  <c r="J229" i="3"/>
  <c r="G230" i="3"/>
  <c r="H230" i="3"/>
  <c r="I230" i="3"/>
  <c r="J230" i="3"/>
  <c r="G231" i="3"/>
  <c r="H231" i="3"/>
  <c r="I231" i="3"/>
  <c r="J231" i="3"/>
  <c r="G232" i="3"/>
  <c r="H232" i="3"/>
  <c r="I232" i="3"/>
  <c r="J232" i="3"/>
  <c r="G233" i="3"/>
  <c r="H233" i="3"/>
  <c r="I233" i="3"/>
  <c r="J233" i="3"/>
  <c r="G234" i="3"/>
  <c r="H234" i="3"/>
  <c r="I234" i="3"/>
  <c r="J234" i="3"/>
  <c r="G235" i="3"/>
  <c r="H235" i="3"/>
  <c r="I235" i="3"/>
  <c r="J235" i="3"/>
  <c r="G236" i="3"/>
  <c r="H236" i="3"/>
  <c r="I236" i="3"/>
  <c r="J236" i="3"/>
  <c r="G237" i="3"/>
  <c r="H237" i="3"/>
  <c r="I237" i="3"/>
  <c r="J237" i="3"/>
  <c r="G238" i="3"/>
  <c r="H238" i="3"/>
  <c r="I238" i="3"/>
  <c r="J238" i="3"/>
  <c r="G239" i="3"/>
  <c r="H239" i="3"/>
  <c r="I239" i="3"/>
  <c r="J239" i="3"/>
  <c r="G240" i="3"/>
  <c r="H240" i="3"/>
  <c r="I240" i="3"/>
  <c r="J240" i="3"/>
  <c r="G241" i="3"/>
  <c r="H241" i="3"/>
  <c r="I241" i="3"/>
  <c r="J241" i="3"/>
  <c r="G242" i="3"/>
  <c r="H242" i="3"/>
  <c r="I242" i="3"/>
  <c r="J242" i="3"/>
  <c r="G243" i="3"/>
  <c r="H243" i="3"/>
  <c r="I243" i="3"/>
  <c r="J243" i="3"/>
  <c r="G244" i="3"/>
  <c r="H244" i="3"/>
  <c r="I244" i="3"/>
  <c r="J244" i="3"/>
  <c r="G245" i="3"/>
  <c r="H245" i="3"/>
  <c r="I245" i="3"/>
  <c r="J245" i="3"/>
  <c r="G246" i="3"/>
  <c r="H246" i="3"/>
  <c r="I246" i="3"/>
  <c r="J246" i="3"/>
  <c r="G247" i="3"/>
  <c r="H247" i="3"/>
  <c r="I247" i="3"/>
  <c r="J247" i="3"/>
  <c r="G248" i="3"/>
  <c r="H248" i="3"/>
  <c r="I248" i="3"/>
  <c r="J248" i="3"/>
  <c r="G249" i="3"/>
  <c r="H249" i="3"/>
  <c r="I249" i="3"/>
  <c r="J249" i="3"/>
  <c r="G250" i="3"/>
  <c r="H250" i="3"/>
  <c r="I250" i="3"/>
  <c r="J250" i="3"/>
  <c r="G251" i="3"/>
  <c r="H251" i="3"/>
  <c r="I251" i="3"/>
  <c r="J251" i="3"/>
  <c r="G252" i="3"/>
  <c r="H252" i="3"/>
  <c r="I252" i="3"/>
  <c r="J252" i="3"/>
  <c r="G253" i="3"/>
  <c r="H253" i="3"/>
  <c r="I253" i="3"/>
  <c r="J253" i="3"/>
  <c r="G254" i="3"/>
  <c r="H254" i="3"/>
  <c r="I254" i="3"/>
  <c r="J254" i="3"/>
  <c r="G255" i="3"/>
  <c r="H255" i="3"/>
  <c r="I255" i="3"/>
  <c r="J255" i="3"/>
  <c r="G256" i="3"/>
  <c r="H256" i="3"/>
  <c r="I256" i="3"/>
  <c r="J256" i="3"/>
  <c r="G257" i="3"/>
  <c r="H257" i="3"/>
  <c r="I257" i="3"/>
  <c r="J257" i="3"/>
  <c r="G258" i="3"/>
  <c r="H258" i="3"/>
  <c r="I258" i="3"/>
  <c r="J258" i="3"/>
  <c r="G259" i="3"/>
  <c r="H259" i="3"/>
  <c r="I259" i="3"/>
  <c r="J259" i="3"/>
  <c r="G260" i="3"/>
  <c r="H260" i="3"/>
  <c r="I260" i="3"/>
  <c r="J260" i="3"/>
  <c r="G261" i="3"/>
  <c r="H261" i="3"/>
  <c r="I261" i="3"/>
  <c r="J261" i="3"/>
  <c r="G262" i="3"/>
  <c r="H262" i="3"/>
  <c r="I262" i="3"/>
  <c r="J262" i="3"/>
  <c r="G263" i="3"/>
  <c r="H263" i="3"/>
  <c r="I263" i="3"/>
  <c r="J263" i="3"/>
  <c r="G264" i="3"/>
  <c r="H264" i="3"/>
  <c r="I264" i="3"/>
  <c r="J264" i="3"/>
  <c r="G265" i="3"/>
  <c r="H265" i="3"/>
  <c r="I265" i="3"/>
  <c r="J265" i="3"/>
  <c r="G266" i="3"/>
  <c r="H266" i="3"/>
  <c r="I266" i="3"/>
  <c r="J266" i="3"/>
  <c r="G267" i="3"/>
  <c r="H267" i="3"/>
  <c r="I267" i="3"/>
  <c r="J267" i="3"/>
  <c r="G268" i="3"/>
  <c r="H268" i="3"/>
  <c r="I268" i="3"/>
  <c r="J268" i="3"/>
  <c r="G269" i="3"/>
  <c r="H269" i="3"/>
  <c r="I269" i="3"/>
  <c r="J269" i="3"/>
  <c r="G270" i="3"/>
  <c r="H270" i="3"/>
  <c r="I270" i="3"/>
  <c r="J270" i="3"/>
  <c r="G271" i="3"/>
  <c r="H271" i="3"/>
  <c r="I271" i="3"/>
  <c r="J271" i="3"/>
  <c r="G272" i="3"/>
  <c r="H272" i="3"/>
  <c r="I272" i="3"/>
  <c r="J272" i="3"/>
  <c r="G273" i="3"/>
  <c r="H273" i="3"/>
  <c r="I273" i="3"/>
  <c r="J273" i="3"/>
  <c r="G274" i="3"/>
  <c r="H274" i="3"/>
  <c r="I274" i="3"/>
  <c r="J274" i="3"/>
  <c r="G275" i="3"/>
  <c r="H275" i="3"/>
  <c r="I275" i="3"/>
  <c r="J275" i="3"/>
  <c r="G276" i="3"/>
  <c r="H276" i="3"/>
  <c r="I276" i="3"/>
  <c r="J276" i="3"/>
  <c r="G277" i="3"/>
  <c r="H277" i="3"/>
  <c r="I277" i="3"/>
  <c r="J277" i="3"/>
  <c r="G278" i="3"/>
  <c r="H278" i="3"/>
  <c r="I278" i="3"/>
  <c r="J278" i="3"/>
  <c r="G279" i="3"/>
  <c r="H279" i="3"/>
  <c r="I279" i="3"/>
  <c r="J279" i="3"/>
  <c r="G280" i="3"/>
  <c r="H280" i="3"/>
  <c r="I280" i="3"/>
  <c r="J280" i="3"/>
  <c r="G281" i="3"/>
  <c r="H281" i="3"/>
  <c r="I281" i="3"/>
  <c r="J281" i="3"/>
  <c r="G282" i="3"/>
  <c r="H282" i="3"/>
  <c r="I282" i="3"/>
  <c r="J282" i="3"/>
  <c r="G283" i="3"/>
  <c r="H283" i="3"/>
  <c r="I283" i="3"/>
  <c r="J283" i="3"/>
  <c r="G284" i="3"/>
  <c r="H284" i="3"/>
  <c r="I284" i="3"/>
  <c r="J284" i="3"/>
  <c r="G285" i="3"/>
  <c r="H285" i="3"/>
  <c r="I285" i="3"/>
  <c r="J285" i="3"/>
  <c r="G286" i="3"/>
  <c r="H286" i="3"/>
  <c r="I286" i="3"/>
  <c r="J286" i="3"/>
  <c r="G287" i="3"/>
  <c r="H287" i="3"/>
  <c r="I287" i="3"/>
  <c r="J287" i="3"/>
  <c r="G288" i="3"/>
  <c r="H288" i="3"/>
  <c r="I288" i="3"/>
  <c r="J288" i="3"/>
  <c r="G289" i="3"/>
  <c r="H289" i="3"/>
  <c r="I289" i="3"/>
  <c r="J289" i="3"/>
  <c r="G290" i="3"/>
  <c r="H290" i="3"/>
  <c r="I290" i="3"/>
  <c r="J290" i="3"/>
  <c r="G291" i="3"/>
  <c r="H291" i="3"/>
  <c r="I291" i="3"/>
  <c r="J291" i="3"/>
  <c r="G292" i="3"/>
  <c r="H292" i="3"/>
  <c r="I292" i="3"/>
  <c r="J292" i="3"/>
  <c r="G293" i="3"/>
  <c r="H293" i="3"/>
  <c r="I293" i="3"/>
  <c r="J293" i="3"/>
  <c r="G294" i="3"/>
  <c r="H294" i="3"/>
  <c r="I294" i="3"/>
  <c r="J294" i="3"/>
  <c r="G295" i="3"/>
  <c r="H295" i="3"/>
  <c r="I295" i="3"/>
  <c r="J295" i="3"/>
  <c r="G296" i="3"/>
  <c r="H296" i="3"/>
  <c r="I296" i="3"/>
  <c r="J296" i="3"/>
  <c r="G297" i="3"/>
  <c r="H297" i="3"/>
  <c r="I297" i="3"/>
  <c r="J297" i="3"/>
  <c r="G298" i="3"/>
  <c r="H298" i="3"/>
  <c r="I298" i="3"/>
  <c r="J298" i="3"/>
  <c r="G299" i="3"/>
  <c r="H299" i="3"/>
  <c r="I299" i="3"/>
  <c r="J299" i="3"/>
  <c r="G300" i="3"/>
  <c r="H300" i="3"/>
  <c r="I300" i="3"/>
  <c r="J300" i="3"/>
  <c r="G301" i="3"/>
  <c r="H301" i="3"/>
  <c r="I301" i="3"/>
  <c r="J301" i="3"/>
  <c r="G302" i="3"/>
  <c r="H302" i="3"/>
  <c r="I302" i="3"/>
  <c r="J302" i="3"/>
  <c r="G303" i="3"/>
  <c r="H303" i="3"/>
  <c r="I303" i="3"/>
  <c r="J303" i="3"/>
  <c r="G304" i="3"/>
  <c r="H304" i="3"/>
  <c r="I304" i="3"/>
  <c r="J304" i="3"/>
  <c r="G305" i="3"/>
  <c r="H305" i="3"/>
  <c r="I305" i="3"/>
  <c r="J305" i="3"/>
  <c r="G306" i="3"/>
  <c r="H306" i="3"/>
  <c r="I306" i="3"/>
  <c r="J306" i="3"/>
  <c r="G307" i="3"/>
  <c r="H307" i="3"/>
  <c r="I307" i="3"/>
  <c r="J307" i="3"/>
  <c r="G308" i="3"/>
  <c r="H308" i="3"/>
  <c r="I308" i="3"/>
  <c r="J308" i="3"/>
  <c r="G309" i="3"/>
  <c r="H309" i="3"/>
  <c r="I309" i="3"/>
  <c r="J309" i="3"/>
  <c r="G310" i="3"/>
  <c r="H310" i="3"/>
  <c r="I310" i="3"/>
  <c r="J310" i="3"/>
  <c r="G311" i="3"/>
  <c r="H311" i="3"/>
  <c r="I311" i="3"/>
  <c r="J311" i="3"/>
  <c r="G312" i="3"/>
  <c r="H312" i="3"/>
  <c r="I312" i="3"/>
  <c r="J312" i="3"/>
  <c r="G313" i="3"/>
  <c r="H313" i="3"/>
  <c r="I313" i="3"/>
  <c r="J313" i="3"/>
  <c r="G314" i="3"/>
  <c r="H314" i="3"/>
  <c r="I314" i="3"/>
  <c r="J314" i="3"/>
  <c r="G315" i="3"/>
  <c r="H315" i="3"/>
  <c r="I315" i="3"/>
  <c r="J315" i="3"/>
  <c r="G316" i="3"/>
  <c r="H316" i="3"/>
  <c r="I316" i="3"/>
  <c r="J316" i="3"/>
  <c r="G317" i="3"/>
  <c r="H317" i="3"/>
  <c r="I317" i="3"/>
  <c r="J317" i="3"/>
  <c r="G318" i="3"/>
  <c r="H318" i="3"/>
  <c r="I318" i="3"/>
  <c r="J318" i="3"/>
  <c r="G319" i="3"/>
  <c r="H319" i="3"/>
  <c r="I319" i="3"/>
  <c r="J319" i="3"/>
  <c r="G320" i="3"/>
  <c r="H320" i="3"/>
  <c r="I320" i="3"/>
  <c r="J320" i="3"/>
  <c r="G321" i="3"/>
  <c r="H321" i="3"/>
  <c r="I321" i="3"/>
  <c r="J321" i="3"/>
  <c r="G322" i="3"/>
  <c r="H322" i="3"/>
  <c r="I322" i="3"/>
  <c r="J322" i="3"/>
  <c r="G323" i="3"/>
  <c r="H323" i="3"/>
  <c r="I323" i="3"/>
  <c r="J323" i="3"/>
  <c r="G324" i="3"/>
  <c r="H324" i="3"/>
  <c r="I324" i="3"/>
  <c r="J324" i="3"/>
  <c r="G325" i="3"/>
  <c r="H325" i="3"/>
  <c r="I325" i="3"/>
  <c r="J325" i="3"/>
  <c r="G326" i="3"/>
  <c r="H326" i="3"/>
  <c r="I326" i="3"/>
  <c r="J326" i="3"/>
  <c r="G327" i="3"/>
  <c r="H327" i="3"/>
  <c r="I327" i="3"/>
  <c r="J327" i="3"/>
  <c r="G328" i="3"/>
  <c r="H328" i="3"/>
  <c r="I328" i="3"/>
  <c r="J328" i="3"/>
  <c r="G329" i="3"/>
  <c r="H329" i="3"/>
  <c r="I329" i="3"/>
  <c r="J329" i="3"/>
  <c r="G330" i="3"/>
  <c r="H330" i="3"/>
  <c r="I330" i="3"/>
  <c r="J330" i="3"/>
  <c r="G331" i="3"/>
  <c r="H331" i="3"/>
  <c r="I331" i="3"/>
  <c r="J331" i="3"/>
  <c r="G332" i="3"/>
  <c r="H332" i="3"/>
  <c r="I332" i="3"/>
  <c r="J332" i="3"/>
  <c r="G333" i="3"/>
  <c r="H333" i="3"/>
  <c r="I333" i="3"/>
  <c r="J333" i="3"/>
  <c r="G334" i="3"/>
  <c r="H334" i="3"/>
  <c r="I334" i="3"/>
  <c r="J334" i="3"/>
  <c r="G335" i="3"/>
  <c r="H335" i="3"/>
  <c r="I335" i="3"/>
  <c r="J335" i="3"/>
  <c r="G336" i="3"/>
  <c r="H336" i="3"/>
  <c r="I336" i="3"/>
  <c r="J336" i="3"/>
  <c r="G337" i="3"/>
  <c r="H337" i="3"/>
  <c r="I337" i="3"/>
  <c r="J337" i="3"/>
  <c r="G338" i="3"/>
  <c r="H338" i="3"/>
  <c r="I338" i="3"/>
  <c r="J338" i="3"/>
  <c r="G339" i="3"/>
  <c r="H339" i="3"/>
  <c r="I339" i="3"/>
  <c r="J339" i="3"/>
  <c r="G340" i="3"/>
  <c r="H340" i="3"/>
  <c r="I340" i="3"/>
  <c r="J340" i="3"/>
  <c r="K3" i="3"/>
  <c r="L3" i="3"/>
  <c r="M3" i="3"/>
  <c r="N3" i="3"/>
  <c r="O3" i="3"/>
  <c r="P3" i="3"/>
  <c r="Q3" i="3"/>
  <c r="R3" i="3"/>
  <c r="K4" i="3"/>
  <c r="L4" i="3"/>
  <c r="M4" i="3"/>
  <c r="N4" i="3"/>
  <c r="O4" i="3"/>
  <c r="P4" i="3"/>
  <c r="Q4" i="3"/>
  <c r="R4" i="3"/>
  <c r="K5" i="3"/>
  <c r="L5" i="3"/>
  <c r="M5" i="3"/>
  <c r="N5" i="3"/>
  <c r="O5" i="3"/>
  <c r="P5" i="3"/>
  <c r="Q5" i="3"/>
  <c r="R5" i="3"/>
  <c r="K6" i="3"/>
  <c r="L6" i="3"/>
  <c r="M6" i="3"/>
  <c r="N6" i="3"/>
  <c r="O6" i="3"/>
  <c r="P6" i="3"/>
  <c r="Q6" i="3"/>
  <c r="R6" i="3"/>
  <c r="K7" i="3"/>
  <c r="L7" i="3"/>
  <c r="M7" i="3"/>
  <c r="N7" i="3"/>
  <c r="O7" i="3"/>
  <c r="P7" i="3"/>
  <c r="Q7" i="3"/>
  <c r="R7" i="3"/>
  <c r="K8" i="3"/>
  <c r="L8" i="3"/>
  <c r="M8" i="3"/>
  <c r="N8" i="3"/>
  <c r="O8" i="3"/>
  <c r="P8" i="3"/>
  <c r="Q8" i="3"/>
  <c r="R8" i="3"/>
  <c r="K9" i="3"/>
  <c r="L9" i="3"/>
  <c r="M9" i="3"/>
  <c r="N9" i="3"/>
  <c r="O9" i="3"/>
  <c r="P9" i="3"/>
  <c r="Q9" i="3"/>
  <c r="R9" i="3"/>
  <c r="K10" i="3"/>
  <c r="L10" i="3"/>
  <c r="M10" i="3"/>
  <c r="N10" i="3"/>
  <c r="O10" i="3"/>
  <c r="P10" i="3"/>
  <c r="Q10" i="3"/>
  <c r="R10" i="3"/>
  <c r="K11" i="3"/>
  <c r="L11" i="3"/>
  <c r="M11" i="3"/>
  <c r="N11" i="3"/>
  <c r="O11" i="3"/>
  <c r="P11" i="3"/>
  <c r="Q11" i="3"/>
  <c r="R11" i="3"/>
  <c r="K12" i="3"/>
  <c r="L12" i="3"/>
  <c r="M12" i="3"/>
  <c r="N12" i="3"/>
  <c r="O12" i="3"/>
  <c r="P12" i="3"/>
  <c r="Q12" i="3"/>
  <c r="R12" i="3"/>
  <c r="K13" i="3"/>
  <c r="L13" i="3"/>
  <c r="M13" i="3"/>
  <c r="N13" i="3"/>
  <c r="O13" i="3"/>
  <c r="P13" i="3"/>
  <c r="Q13" i="3"/>
  <c r="R13" i="3"/>
  <c r="K14" i="3"/>
  <c r="L14" i="3"/>
  <c r="M14" i="3"/>
  <c r="N14" i="3"/>
  <c r="O14" i="3"/>
  <c r="P14" i="3"/>
  <c r="Q14" i="3"/>
  <c r="R14" i="3"/>
  <c r="K15" i="3"/>
  <c r="L15" i="3"/>
  <c r="M15" i="3"/>
  <c r="N15" i="3"/>
  <c r="O15" i="3"/>
  <c r="P15" i="3"/>
  <c r="Q15" i="3"/>
  <c r="R15" i="3"/>
  <c r="K16" i="3"/>
  <c r="L16" i="3"/>
  <c r="M16" i="3"/>
  <c r="N16" i="3"/>
  <c r="O16" i="3"/>
  <c r="P16" i="3"/>
  <c r="Q16" i="3"/>
  <c r="R16" i="3"/>
  <c r="K17" i="3"/>
  <c r="L17" i="3"/>
  <c r="M17" i="3"/>
  <c r="N17" i="3"/>
  <c r="O17" i="3"/>
  <c r="P17" i="3"/>
  <c r="Q17" i="3"/>
  <c r="R17" i="3"/>
  <c r="K18" i="3"/>
  <c r="L18" i="3"/>
  <c r="M18" i="3"/>
  <c r="N18" i="3"/>
  <c r="O18" i="3"/>
  <c r="P18" i="3"/>
  <c r="Q18" i="3"/>
  <c r="R18" i="3"/>
  <c r="K19" i="3"/>
  <c r="L19" i="3"/>
  <c r="M19" i="3"/>
  <c r="N19" i="3"/>
  <c r="O19" i="3"/>
  <c r="P19" i="3"/>
  <c r="Q19" i="3"/>
  <c r="R19" i="3"/>
  <c r="K20" i="3"/>
  <c r="L20" i="3"/>
  <c r="M20" i="3"/>
  <c r="N20" i="3"/>
  <c r="O20" i="3"/>
  <c r="P20" i="3"/>
  <c r="Q20" i="3"/>
  <c r="R20" i="3"/>
  <c r="K21" i="3"/>
  <c r="L21" i="3"/>
  <c r="M21" i="3"/>
  <c r="N21" i="3"/>
  <c r="O21" i="3"/>
  <c r="P21" i="3"/>
  <c r="Q21" i="3"/>
  <c r="R21" i="3"/>
  <c r="K22" i="3"/>
  <c r="L22" i="3"/>
  <c r="M22" i="3"/>
  <c r="N22" i="3"/>
  <c r="O22" i="3"/>
  <c r="P22" i="3"/>
  <c r="Q22" i="3"/>
  <c r="R22" i="3"/>
  <c r="K23" i="3"/>
  <c r="L23" i="3"/>
  <c r="M23" i="3"/>
  <c r="N23" i="3"/>
  <c r="O23" i="3"/>
  <c r="P23" i="3"/>
  <c r="Q23" i="3"/>
  <c r="R23" i="3"/>
  <c r="K24" i="3"/>
  <c r="L24" i="3"/>
  <c r="M24" i="3"/>
  <c r="N24" i="3"/>
  <c r="O24" i="3"/>
  <c r="P24" i="3"/>
  <c r="Q24" i="3"/>
  <c r="R24" i="3"/>
  <c r="K25" i="3"/>
  <c r="L25" i="3"/>
  <c r="M25" i="3"/>
  <c r="N25" i="3"/>
  <c r="O25" i="3"/>
  <c r="P25" i="3"/>
  <c r="Q25" i="3"/>
  <c r="R25" i="3"/>
  <c r="K26" i="3"/>
  <c r="L26" i="3"/>
  <c r="M26" i="3"/>
  <c r="N26" i="3"/>
  <c r="O26" i="3"/>
  <c r="P26" i="3"/>
  <c r="Q26" i="3"/>
  <c r="R26" i="3"/>
  <c r="K27" i="3"/>
  <c r="L27" i="3"/>
  <c r="M27" i="3"/>
  <c r="N27" i="3"/>
  <c r="O27" i="3"/>
  <c r="P27" i="3"/>
  <c r="Q27" i="3"/>
  <c r="R27" i="3"/>
  <c r="K28" i="3"/>
  <c r="L28" i="3"/>
  <c r="M28" i="3"/>
  <c r="N28" i="3"/>
  <c r="O28" i="3"/>
  <c r="P28" i="3"/>
  <c r="Q28" i="3"/>
  <c r="R28" i="3"/>
  <c r="K29" i="3"/>
  <c r="L29" i="3"/>
  <c r="M29" i="3"/>
  <c r="N29" i="3"/>
  <c r="O29" i="3"/>
  <c r="P29" i="3"/>
  <c r="Q29" i="3"/>
  <c r="R29" i="3"/>
  <c r="K30" i="3"/>
  <c r="L30" i="3"/>
  <c r="M30" i="3"/>
  <c r="N30" i="3"/>
  <c r="O30" i="3"/>
  <c r="P30" i="3"/>
  <c r="Q30" i="3"/>
  <c r="R30" i="3"/>
  <c r="K31" i="3"/>
  <c r="L31" i="3"/>
  <c r="M31" i="3"/>
  <c r="N31" i="3"/>
  <c r="O31" i="3"/>
  <c r="P31" i="3"/>
  <c r="Q31" i="3"/>
  <c r="R31" i="3"/>
  <c r="K32" i="3"/>
  <c r="L32" i="3"/>
  <c r="M32" i="3"/>
  <c r="N32" i="3"/>
  <c r="O32" i="3"/>
  <c r="P32" i="3"/>
  <c r="Q32" i="3"/>
  <c r="R32" i="3"/>
  <c r="K33" i="3"/>
  <c r="L33" i="3"/>
  <c r="M33" i="3"/>
  <c r="N33" i="3"/>
  <c r="O33" i="3"/>
  <c r="P33" i="3"/>
  <c r="Q33" i="3"/>
  <c r="R33" i="3"/>
  <c r="K34" i="3"/>
  <c r="L34" i="3"/>
  <c r="M34" i="3"/>
  <c r="N34" i="3"/>
  <c r="O34" i="3"/>
  <c r="P34" i="3"/>
  <c r="Q34" i="3"/>
  <c r="R34" i="3"/>
  <c r="K35" i="3"/>
  <c r="L35" i="3"/>
  <c r="M35" i="3"/>
  <c r="N35" i="3"/>
  <c r="O35" i="3"/>
  <c r="P35" i="3"/>
  <c r="Q35" i="3"/>
  <c r="R35" i="3"/>
  <c r="K36" i="3"/>
  <c r="L36" i="3"/>
  <c r="M36" i="3"/>
  <c r="N36" i="3"/>
  <c r="O36" i="3"/>
  <c r="P36" i="3"/>
  <c r="Q36" i="3"/>
  <c r="R36" i="3"/>
  <c r="K37" i="3"/>
  <c r="L37" i="3"/>
  <c r="M37" i="3"/>
  <c r="N37" i="3"/>
  <c r="O37" i="3"/>
  <c r="P37" i="3"/>
  <c r="Q37" i="3"/>
  <c r="R37" i="3"/>
  <c r="K38" i="3"/>
  <c r="L38" i="3"/>
  <c r="M38" i="3"/>
  <c r="N38" i="3"/>
  <c r="O38" i="3"/>
  <c r="P38" i="3"/>
  <c r="Q38" i="3"/>
  <c r="R38" i="3"/>
  <c r="K39" i="3"/>
  <c r="L39" i="3"/>
  <c r="M39" i="3"/>
  <c r="N39" i="3"/>
  <c r="O39" i="3"/>
  <c r="P39" i="3"/>
  <c r="Q39" i="3"/>
  <c r="R39" i="3"/>
  <c r="K40" i="3"/>
  <c r="L40" i="3"/>
  <c r="M40" i="3"/>
  <c r="N40" i="3"/>
  <c r="O40" i="3"/>
  <c r="P40" i="3"/>
  <c r="Q40" i="3"/>
  <c r="R40" i="3"/>
  <c r="K41" i="3"/>
  <c r="L41" i="3"/>
  <c r="M41" i="3"/>
  <c r="N41" i="3"/>
  <c r="O41" i="3"/>
  <c r="P41" i="3"/>
  <c r="Q41" i="3"/>
  <c r="R41" i="3"/>
  <c r="K42" i="3"/>
  <c r="L42" i="3"/>
  <c r="M42" i="3"/>
  <c r="N42" i="3"/>
  <c r="O42" i="3"/>
  <c r="P42" i="3"/>
  <c r="Q42" i="3"/>
  <c r="R42" i="3"/>
  <c r="K43" i="3"/>
  <c r="L43" i="3"/>
  <c r="M43" i="3"/>
  <c r="N43" i="3"/>
  <c r="O43" i="3"/>
  <c r="P43" i="3"/>
  <c r="Q43" i="3"/>
  <c r="R43" i="3"/>
  <c r="K44" i="3"/>
  <c r="L44" i="3"/>
  <c r="M44" i="3"/>
  <c r="N44" i="3"/>
  <c r="O44" i="3"/>
  <c r="P44" i="3"/>
  <c r="Q44" i="3"/>
  <c r="R44" i="3"/>
  <c r="K45" i="3"/>
  <c r="L45" i="3"/>
  <c r="M45" i="3"/>
  <c r="N45" i="3"/>
  <c r="O45" i="3"/>
  <c r="P45" i="3"/>
  <c r="Q45" i="3"/>
  <c r="R45" i="3"/>
  <c r="K46" i="3"/>
  <c r="L46" i="3"/>
  <c r="M46" i="3"/>
  <c r="N46" i="3"/>
  <c r="O46" i="3"/>
  <c r="P46" i="3"/>
  <c r="Q46" i="3"/>
  <c r="R46" i="3"/>
  <c r="K47" i="3"/>
  <c r="L47" i="3"/>
  <c r="M47" i="3"/>
  <c r="N47" i="3"/>
  <c r="O47" i="3"/>
  <c r="P47" i="3"/>
  <c r="Q47" i="3"/>
  <c r="R47" i="3"/>
  <c r="K48" i="3"/>
  <c r="L48" i="3"/>
  <c r="M48" i="3"/>
  <c r="N48" i="3"/>
  <c r="O48" i="3"/>
  <c r="P48" i="3"/>
  <c r="Q48" i="3"/>
  <c r="R48" i="3"/>
  <c r="K49" i="3"/>
  <c r="L49" i="3"/>
  <c r="M49" i="3"/>
  <c r="N49" i="3"/>
  <c r="O49" i="3"/>
  <c r="P49" i="3"/>
  <c r="Q49" i="3"/>
  <c r="R49" i="3"/>
  <c r="K50" i="3"/>
  <c r="L50" i="3"/>
  <c r="M50" i="3"/>
  <c r="N50" i="3"/>
  <c r="O50" i="3"/>
  <c r="P50" i="3"/>
  <c r="Q50" i="3"/>
  <c r="R50" i="3"/>
  <c r="K51" i="3"/>
  <c r="L51" i="3"/>
  <c r="M51" i="3"/>
  <c r="N51" i="3"/>
  <c r="O51" i="3"/>
  <c r="P51" i="3"/>
  <c r="Q51" i="3"/>
  <c r="R51" i="3"/>
  <c r="K52" i="3"/>
  <c r="L52" i="3"/>
  <c r="M52" i="3"/>
  <c r="N52" i="3"/>
  <c r="O52" i="3"/>
  <c r="P52" i="3"/>
  <c r="Q52" i="3"/>
  <c r="R52" i="3"/>
  <c r="K53" i="3"/>
  <c r="L53" i="3"/>
  <c r="M53" i="3"/>
  <c r="N53" i="3"/>
  <c r="O53" i="3"/>
  <c r="P53" i="3"/>
  <c r="Q53" i="3"/>
  <c r="R53" i="3"/>
  <c r="K54" i="3"/>
  <c r="L54" i="3"/>
  <c r="M54" i="3"/>
  <c r="N54" i="3"/>
  <c r="O54" i="3"/>
  <c r="P54" i="3"/>
  <c r="Q54" i="3"/>
  <c r="R54" i="3"/>
  <c r="K55" i="3"/>
  <c r="L55" i="3"/>
  <c r="M55" i="3"/>
  <c r="N55" i="3"/>
  <c r="O55" i="3"/>
  <c r="P55" i="3"/>
  <c r="Q55" i="3"/>
  <c r="R55" i="3"/>
  <c r="K56" i="3"/>
  <c r="L56" i="3"/>
  <c r="M56" i="3"/>
  <c r="N56" i="3"/>
  <c r="O56" i="3"/>
  <c r="P56" i="3"/>
  <c r="Q56" i="3"/>
  <c r="R56" i="3"/>
  <c r="K57" i="3"/>
  <c r="L57" i="3"/>
  <c r="M57" i="3"/>
  <c r="N57" i="3"/>
  <c r="O57" i="3"/>
  <c r="P57" i="3"/>
  <c r="Q57" i="3"/>
  <c r="R57" i="3"/>
  <c r="K58" i="3"/>
  <c r="L58" i="3"/>
  <c r="M58" i="3"/>
  <c r="N58" i="3"/>
  <c r="O58" i="3"/>
  <c r="P58" i="3"/>
  <c r="Q58" i="3"/>
  <c r="R58" i="3"/>
  <c r="K59" i="3"/>
  <c r="L59" i="3"/>
  <c r="M59" i="3"/>
  <c r="N59" i="3"/>
  <c r="O59" i="3"/>
  <c r="P59" i="3"/>
  <c r="Q59" i="3"/>
  <c r="R59" i="3"/>
  <c r="K60" i="3"/>
  <c r="L60" i="3"/>
  <c r="M60" i="3"/>
  <c r="N60" i="3"/>
  <c r="O60" i="3"/>
  <c r="P60" i="3"/>
  <c r="Q60" i="3"/>
  <c r="R60" i="3"/>
  <c r="K61" i="3"/>
  <c r="L61" i="3"/>
  <c r="M61" i="3"/>
  <c r="N61" i="3"/>
  <c r="O61" i="3"/>
  <c r="P61" i="3"/>
  <c r="Q61" i="3"/>
  <c r="R61" i="3"/>
  <c r="K62" i="3"/>
  <c r="L62" i="3"/>
  <c r="M62" i="3"/>
  <c r="N62" i="3"/>
  <c r="O62" i="3"/>
  <c r="P62" i="3"/>
  <c r="Q62" i="3"/>
  <c r="R62" i="3"/>
  <c r="K63" i="3"/>
  <c r="L63" i="3"/>
  <c r="M63" i="3"/>
  <c r="N63" i="3"/>
  <c r="O63" i="3"/>
  <c r="P63" i="3"/>
  <c r="Q63" i="3"/>
  <c r="R63" i="3"/>
  <c r="K64" i="3"/>
  <c r="L64" i="3"/>
  <c r="M64" i="3"/>
  <c r="N64" i="3"/>
  <c r="O64" i="3"/>
  <c r="P64" i="3"/>
  <c r="Q64" i="3"/>
  <c r="R64" i="3"/>
  <c r="K65" i="3"/>
  <c r="L65" i="3"/>
  <c r="M65" i="3"/>
  <c r="N65" i="3"/>
  <c r="O65" i="3"/>
  <c r="P65" i="3"/>
  <c r="Q65" i="3"/>
  <c r="R65" i="3"/>
  <c r="K66" i="3"/>
  <c r="L66" i="3"/>
  <c r="M66" i="3"/>
  <c r="N66" i="3"/>
  <c r="O66" i="3"/>
  <c r="P66" i="3"/>
  <c r="Q66" i="3"/>
  <c r="R66" i="3"/>
  <c r="K67" i="3"/>
  <c r="L67" i="3"/>
  <c r="M67" i="3"/>
  <c r="N67" i="3"/>
  <c r="O67" i="3"/>
  <c r="P67" i="3"/>
  <c r="Q67" i="3"/>
  <c r="R67" i="3"/>
  <c r="K68" i="3"/>
  <c r="L68" i="3"/>
  <c r="M68" i="3"/>
  <c r="N68" i="3"/>
  <c r="O68" i="3"/>
  <c r="P68" i="3"/>
  <c r="Q68" i="3"/>
  <c r="R68" i="3"/>
  <c r="K69" i="3"/>
  <c r="L69" i="3"/>
  <c r="M69" i="3"/>
  <c r="N69" i="3"/>
  <c r="O69" i="3"/>
  <c r="P69" i="3"/>
  <c r="Q69" i="3"/>
  <c r="R69" i="3"/>
  <c r="K70" i="3"/>
  <c r="L70" i="3"/>
  <c r="M70" i="3"/>
  <c r="N70" i="3"/>
  <c r="O70" i="3"/>
  <c r="P70" i="3"/>
  <c r="Q70" i="3"/>
  <c r="R70" i="3"/>
  <c r="K71" i="3"/>
  <c r="L71" i="3"/>
  <c r="M71" i="3"/>
  <c r="N71" i="3"/>
  <c r="O71" i="3"/>
  <c r="P71" i="3"/>
  <c r="Q71" i="3"/>
  <c r="R71" i="3"/>
  <c r="K72" i="3"/>
  <c r="L72" i="3"/>
  <c r="M72" i="3"/>
  <c r="N72" i="3"/>
  <c r="O72" i="3"/>
  <c r="P72" i="3"/>
  <c r="Q72" i="3"/>
  <c r="R72" i="3"/>
  <c r="K73" i="3"/>
  <c r="L73" i="3"/>
  <c r="M73" i="3"/>
  <c r="N73" i="3"/>
  <c r="O73" i="3"/>
  <c r="P73" i="3"/>
  <c r="Q73" i="3"/>
  <c r="R73" i="3"/>
  <c r="K74" i="3"/>
  <c r="L74" i="3"/>
  <c r="M74" i="3"/>
  <c r="N74" i="3"/>
  <c r="O74" i="3"/>
  <c r="P74" i="3"/>
  <c r="Q74" i="3"/>
  <c r="R74" i="3"/>
  <c r="K75" i="3"/>
  <c r="L75" i="3"/>
  <c r="M75" i="3"/>
  <c r="N75" i="3"/>
  <c r="O75" i="3"/>
  <c r="P75" i="3"/>
  <c r="Q75" i="3"/>
  <c r="R75" i="3"/>
  <c r="K76" i="3"/>
  <c r="L76" i="3"/>
  <c r="M76" i="3"/>
  <c r="N76" i="3"/>
  <c r="O76" i="3"/>
  <c r="P76" i="3"/>
  <c r="Q76" i="3"/>
  <c r="R76" i="3"/>
  <c r="K77" i="3"/>
  <c r="L77" i="3"/>
  <c r="M77" i="3"/>
  <c r="N77" i="3"/>
  <c r="O77" i="3"/>
  <c r="P77" i="3"/>
  <c r="Q77" i="3"/>
  <c r="R77" i="3"/>
  <c r="K78" i="3"/>
  <c r="L78" i="3"/>
  <c r="M78" i="3"/>
  <c r="N78" i="3"/>
  <c r="O78" i="3"/>
  <c r="P78" i="3"/>
  <c r="Q78" i="3"/>
  <c r="R78" i="3"/>
  <c r="K79" i="3"/>
  <c r="L79" i="3"/>
  <c r="M79" i="3"/>
  <c r="N79" i="3"/>
  <c r="O79" i="3"/>
  <c r="P79" i="3"/>
  <c r="Q79" i="3"/>
  <c r="R79" i="3"/>
  <c r="K80" i="3"/>
  <c r="L80" i="3"/>
  <c r="M80" i="3"/>
  <c r="N80" i="3"/>
  <c r="O80" i="3"/>
  <c r="P80" i="3"/>
  <c r="Q80" i="3"/>
  <c r="R80" i="3"/>
  <c r="K81" i="3"/>
  <c r="L81" i="3"/>
  <c r="M81" i="3"/>
  <c r="N81" i="3"/>
  <c r="O81" i="3"/>
  <c r="P81" i="3"/>
  <c r="Q81" i="3"/>
  <c r="R81" i="3"/>
  <c r="K82" i="3"/>
  <c r="L82" i="3"/>
  <c r="M82" i="3"/>
  <c r="N82" i="3"/>
  <c r="O82" i="3"/>
  <c r="P82" i="3"/>
  <c r="Q82" i="3"/>
  <c r="R82" i="3"/>
  <c r="K83" i="3"/>
  <c r="L83" i="3"/>
  <c r="M83" i="3"/>
  <c r="N83" i="3"/>
  <c r="O83" i="3"/>
  <c r="P83" i="3"/>
  <c r="Q83" i="3"/>
  <c r="R83" i="3"/>
  <c r="K84" i="3"/>
  <c r="L84" i="3"/>
  <c r="M84" i="3"/>
  <c r="N84" i="3"/>
  <c r="O84" i="3"/>
  <c r="P84" i="3"/>
  <c r="Q84" i="3"/>
  <c r="R84" i="3"/>
  <c r="K85" i="3"/>
  <c r="L85" i="3"/>
  <c r="M85" i="3"/>
  <c r="N85" i="3"/>
  <c r="O85" i="3"/>
  <c r="P85" i="3"/>
  <c r="Q85" i="3"/>
  <c r="R85" i="3"/>
  <c r="K86" i="3"/>
  <c r="L86" i="3"/>
  <c r="M86" i="3"/>
  <c r="N86" i="3"/>
  <c r="O86" i="3"/>
  <c r="P86" i="3"/>
  <c r="Q86" i="3"/>
  <c r="R86" i="3"/>
  <c r="K87" i="3"/>
  <c r="L87" i="3"/>
  <c r="M87" i="3"/>
  <c r="N87" i="3"/>
  <c r="O87" i="3"/>
  <c r="P87" i="3"/>
  <c r="Q87" i="3"/>
  <c r="R87" i="3"/>
  <c r="K88" i="3"/>
  <c r="L88" i="3"/>
  <c r="M88" i="3"/>
  <c r="N88" i="3"/>
  <c r="O88" i="3"/>
  <c r="P88" i="3"/>
  <c r="Q88" i="3"/>
  <c r="R88" i="3"/>
  <c r="K89" i="3"/>
  <c r="L89" i="3"/>
  <c r="M89" i="3"/>
  <c r="N89" i="3"/>
  <c r="O89" i="3"/>
  <c r="P89" i="3"/>
  <c r="Q89" i="3"/>
  <c r="R89" i="3"/>
  <c r="K90" i="3"/>
  <c r="L90" i="3"/>
  <c r="M90" i="3"/>
  <c r="N90" i="3"/>
  <c r="O90" i="3"/>
  <c r="P90" i="3"/>
  <c r="Q90" i="3"/>
  <c r="R90" i="3"/>
  <c r="K91" i="3"/>
  <c r="L91" i="3"/>
  <c r="M91" i="3"/>
  <c r="N91" i="3"/>
  <c r="O91" i="3"/>
  <c r="P91" i="3"/>
  <c r="Q91" i="3"/>
  <c r="R91" i="3"/>
  <c r="K92" i="3"/>
  <c r="L92" i="3"/>
  <c r="M92" i="3"/>
  <c r="N92" i="3"/>
  <c r="O92" i="3"/>
  <c r="P92" i="3"/>
  <c r="Q92" i="3"/>
  <c r="R92" i="3"/>
  <c r="K93" i="3"/>
  <c r="L93" i="3"/>
  <c r="M93" i="3"/>
  <c r="N93" i="3"/>
  <c r="O93" i="3"/>
  <c r="P93" i="3"/>
  <c r="Q93" i="3"/>
  <c r="R93" i="3"/>
  <c r="K94" i="3"/>
  <c r="L94" i="3"/>
  <c r="M94" i="3"/>
  <c r="N94" i="3"/>
  <c r="O94" i="3"/>
  <c r="P94" i="3"/>
  <c r="Q94" i="3"/>
  <c r="R94" i="3"/>
  <c r="K95" i="3"/>
  <c r="L95" i="3"/>
  <c r="M95" i="3"/>
  <c r="N95" i="3"/>
  <c r="O95" i="3"/>
  <c r="P95" i="3"/>
  <c r="Q95" i="3"/>
  <c r="R95" i="3"/>
  <c r="K96" i="3"/>
  <c r="L96" i="3"/>
  <c r="M96" i="3"/>
  <c r="N96" i="3"/>
  <c r="O96" i="3"/>
  <c r="P96" i="3"/>
  <c r="Q96" i="3"/>
  <c r="R96" i="3"/>
  <c r="K97" i="3"/>
  <c r="L97" i="3"/>
  <c r="M97" i="3"/>
  <c r="N97" i="3"/>
  <c r="O97" i="3"/>
  <c r="P97" i="3"/>
  <c r="Q97" i="3"/>
  <c r="R97" i="3"/>
  <c r="K98" i="3"/>
  <c r="L98" i="3"/>
  <c r="M98" i="3"/>
  <c r="N98" i="3"/>
  <c r="O98" i="3"/>
  <c r="P98" i="3"/>
  <c r="Q98" i="3"/>
  <c r="R98" i="3"/>
  <c r="K99" i="3"/>
  <c r="L99" i="3"/>
  <c r="M99" i="3"/>
  <c r="N99" i="3"/>
  <c r="O99" i="3"/>
  <c r="P99" i="3"/>
  <c r="Q99" i="3"/>
  <c r="R99" i="3"/>
  <c r="K100" i="3"/>
  <c r="L100" i="3"/>
  <c r="M100" i="3"/>
  <c r="N100" i="3"/>
  <c r="O100" i="3"/>
  <c r="P100" i="3"/>
  <c r="Q100" i="3"/>
  <c r="R100" i="3"/>
  <c r="K101" i="3"/>
  <c r="L101" i="3"/>
  <c r="M101" i="3"/>
  <c r="N101" i="3"/>
  <c r="O101" i="3"/>
  <c r="P101" i="3"/>
  <c r="Q101" i="3"/>
  <c r="R101" i="3"/>
  <c r="K102" i="3"/>
  <c r="L102" i="3"/>
  <c r="M102" i="3"/>
  <c r="N102" i="3"/>
  <c r="O102" i="3"/>
  <c r="P102" i="3"/>
  <c r="Q102" i="3"/>
  <c r="R102" i="3"/>
  <c r="K103" i="3"/>
  <c r="L103" i="3"/>
  <c r="M103" i="3"/>
  <c r="N103" i="3"/>
  <c r="O103" i="3"/>
  <c r="P103" i="3"/>
  <c r="Q103" i="3"/>
  <c r="R103" i="3"/>
  <c r="K104" i="3"/>
  <c r="L104" i="3"/>
  <c r="M104" i="3"/>
  <c r="N104" i="3"/>
  <c r="O104" i="3"/>
  <c r="P104" i="3"/>
  <c r="Q104" i="3"/>
  <c r="R104" i="3"/>
  <c r="K105" i="3"/>
  <c r="L105" i="3"/>
  <c r="M105" i="3"/>
  <c r="N105" i="3"/>
  <c r="O105" i="3"/>
  <c r="P105" i="3"/>
  <c r="Q105" i="3"/>
  <c r="R105" i="3"/>
  <c r="K106" i="3"/>
  <c r="L106" i="3"/>
  <c r="M106" i="3"/>
  <c r="N106" i="3"/>
  <c r="O106" i="3"/>
  <c r="P106" i="3"/>
  <c r="Q106" i="3"/>
  <c r="R106" i="3"/>
  <c r="K107" i="3"/>
  <c r="L107" i="3"/>
  <c r="M107" i="3"/>
  <c r="N107" i="3"/>
  <c r="O107" i="3"/>
  <c r="P107" i="3"/>
  <c r="Q107" i="3"/>
  <c r="R107" i="3"/>
  <c r="K108" i="3"/>
  <c r="L108" i="3"/>
  <c r="M108" i="3"/>
  <c r="N108" i="3"/>
  <c r="O108" i="3"/>
  <c r="P108" i="3"/>
  <c r="Q108" i="3"/>
  <c r="R108" i="3"/>
  <c r="K109" i="3"/>
  <c r="L109" i="3"/>
  <c r="M109" i="3"/>
  <c r="N109" i="3"/>
  <c r="O109" i="3"/>
  <c r="P109" i="3"/>
  <c r="Q109" i="3"/>
  <c r="R109" i="3"/>
  <c r="K110" i="3"/>
  <c r="L110" i="3"/>
  <c r="M110" i="3"/>
  <c r="N110" i="3"/>
  <c r="O110" i="3"/>
  <c r="P110" i="3"/>
  <c r="Q110" i="3"/>
  <c r="R110" i="3"/>
  <c r="K111" i="3"/>
  <c r="L111" i="3"/>
  <c r="M111" i="3"/>
  <c r="N111" i="3"/>
  <c r="O111" i="3"/>
  <c r="P111" i="3"/>
  <c r="Q111" i="3"/>
  <c r="R111" i="3"/>
  <c r="K112" i="3"/>
  <c r="L112" i="3"/>
  <c r="M112" i="3"/>
  <c r="N112" i="3"/>
  <c r="O112" i="3"/>
  <c r="P112" i="3"/>
  <c r="Q112" i="3"/>
  <c r="R112" i="3"/>
  <c r="K113" i="3"/>
  <c r="L113" i="3"/>
  <c r="M113" i="3"/>
  <c r="N113" i="3"/>
  <c r="O113" i="3"/>
  <c r="P113" i="3"/>
  <c r="Q113" i="3"/>
  <c r="R113" i="3"/>
  <c r="K114" i="3"/>
  <c r="L114" i="3"/>
  <c r="M114" i="3"/>
  <c r="N114" i="3"/>
  <c r="O114" i="3"/>
  <c r="P114" i="3"/>
  <c r="Q114" i="3"/>
  <c r="R114" i="3"/>
  <c r="K115" i="3"/>
  <c r="L115" i="3"/>
  <c r="M115" i="3"/>
  <c r="N115" i="3"/>
  <c r="O115" i="3"/>
  <c r="P115" i="3"/>
  <c r="Q115" i="3"/>
  <c r="R115" i="3"/>
  <c r="K116" i="3"/>
  <c r="L116" i="3"/>
  <c r="M116" i="3"/>
  <c r="N116" i="3"/>
  <c r="O116" i="3"/>
  <c r="P116" i="3"/>
  <c r="Q116" i="3"/>
  <c r="R116" i="3"/>
  <c r="K117" i="3"/>
  <c r="L117" i="3"/>
  <c r="M117" i="3"/>
  <c r="N117" i="3"/>
  <c r="O117" i="3"/>
  <c r="P117" i="3"/>
  <c r="Q117" i="3"/>
  <c r="R117" i="3"/>
  <c r="K118" i="3"/>
  <c r="L118" i="3"/>
  <c r="M118" i="3"/>
  <c r="N118" i="3"/>
  <c r="O118" i="3"/>
  <c r="P118" i="3"/>
  <c r="Q118" i="3"/>
  <c r="R118" i="3"/>
  <c r="K119" i="3"/>
  <c r="L119" i="3"/>
  <c r="M119" i="3"/>
  <c r="N119" i="3"/>
  <c r="O119" i="3"/>
  <c r="P119" i="3"/>
  <c r="Q119" i="3"/>
  <c r="R119" i="3"/>
  <c r="K120" i="3"/>
  <c r="L120" i="3"/>
  <c r="M120" i="3"/>
  <c r="N120" i="3"/>
  <c r="O120" i="3"/>
  <c r="P120" i="3"/>
  <c r="Q120" i="3"/>
  <c r="R120" i="3"/>
  <c r="K121" i="3"/>
  <c r="L121" i="3"/>
  <c r="M121" i="3"/>
  <c r="N121" i="3"/>
  <c r="O121" i="3"/>
  <c r="P121" i="3"/>
  <c r="Q121" i="3"/>
  <c r="R121" i="3"/>
  <c r="K122" i="3"/>
  <c r="L122" i="3"/>
  <c r="M122" i="3"/>
  <c r="N122" i="3"/>
  <c r="O122" i="3"/>
  <c r="P122" i="3"/>
  <c r="Q122" i="3"/>
  <c r="R122" i="3"/>
  <c r="K123" i="3"/>
  <c r="L123" i="3"/>
  <c r="M123" i="3"/>
  <c r="N123" i="3"/>
  <c r="O123" i="3"/>
  <c r="P123" i="3"/>
  <c r="Q123" i="3"/>
  <c r="R123" i="3"/>
  <c r="K124" i="3"/>
  <c r="L124" i="3"/>
  <c r="M124" i="3"/>
  <c r="N124" i="3"/>
  <c r="O124" i="3"/>
  <c r="P124" i="3"/>
  <c r="Q124" i="3"/>
  <c r="R124" i="3"/>
  <c r="K125" i="3"/>
  <c r="L125" i="3"/>
  <c r="M125" i="3"/>
  <c r="N125" i="3"/>
  <c r="O125" i="3"/>
  <c r="P125" i="3"/>
  <c r="Q125" i="3"/>
  <c r="R125" i="3"/>
  <c r="K126" i="3"/>
  <c r="L126" i="3"/>
  <c r="M126" i="3"/>
  <c r="N126" i="3"/>
  <c r="O126" i="3"/>
  <c r="P126" i="3"/>
  <c r="Q126" i="3"/>
  <c r="R126" i="3"/>
  <c r="K127" i="3"/>
  <c r="L127" i="3"/>
  <c r="M127" i="3"/>
  <c r="N127" i="3"/>
  <c r="O127" i="3"/>
  <c r="P127" i="3"/>
  <c r="Q127" i="3"/>
  <c r="R127" i="3"/>
  <c r="K128" i="3"/>
  <c r="L128" i="3"/>
  <c r="M128" i="3"/>
  <c r="N128" i="3"/>
  <c r="O128" i="3"/>
  <c r="P128" i="3"/>
  <c r="Q128" i="3"/>
  <c r="R128" i="3"/>
  <c r="K129" i="3"/>
  <c r="L129" i="3"/>
  <c r="M129" i="3"/>
  <c r="N129" i="3"/>
  <c r="O129" i="3"/>
  <c r="P129" i="3"/>
  <c r="Q129" i="3"/>
  <c r="R129" i="3"/>
  <c r="K130" i="3"/>
  <c r="L130" i="3"/>
  <c r="M130" i="3"/>
  <c r="N130" i="3"/>
  <c r="O130" i="3"/>
  <c r="P130" i="3"/>
  <c r="Q130" i="3"/>
  <c r="R130" i="3"/>
  <c r="K131" i="3"/>
  <c r="L131" i="3"/>
  <c r="M131" i="3"/>
  <c r="N131" i="3"/>
  <c r="O131" i="3"/>
  <c r="P131" i="3"/>
  <c r="Q131" i="3"/>
  <c r="R131" i="3"/>
  <c r="K132" i="3"/>
  <c r="L132" i="3"/>
  <c r="M132" i="3"/>
  <c r="N132" i="3"/>
  <c r="O132" i="3"/>
  <c r="P132" i="3"/>
  <c r="Q132" i="3"/>
  <c r="R132" i="3"/>
  <c r="K133" i="3"/>
  <c r="L133" i="3"/>
  <c r="M133" i="3"/>
  <c r="N133" i="3"/>
  <c r="O133" i="3"/>
  <c r="P133" i="3"/>
  <c r="Q133" i="3"/>
  <c r="R133" i="3"/>
  <c r="K134" i="3"/>
  <c r="L134" i="3"/>
  <c r="M134" i="3"/>
  <c r="N134" i="3"/>
  <c r="O134" i="3"/>
  <c r="P134" i="3"/>
  <c r="Q134" i="3"/>
  <c r="R134" i="3"/>
  <c r="K135" i="3"/>
  <c r="L135" i="3"/>
  <c r="M135" i="3"/>
  <c r="N135" i="3"/>
  <c r="O135" i="3"/>
  <c r="P135" i="3"/>
  <c r="Q135" i="3"/>
  <c r="R135" i="3"/>
  <c r="K136" i="3"/>
  <c r="L136" i="3"/>
  <c r="M136" i="3"/>
  <c r="N136" i="3"/>
  <c r="O136" i="3"/>
  <c r="P136" i="3"/>
  <c r="Q136" i="3"/>
  <c r="R136" i="3"/>
  <c r="K137" i="3"/>
  <c r="L137" i="3"/>
  <c r="M137" i="3"/>
  <c r="N137" i="3"/>
  <c r="O137" i="3"/>
  <c r="P137" i="3"/>
  <c r="Q137" i="3"/>
  <c r="R137" i="3"/>
  <c r="K138" i="3"/>
  <c r="L138" i="3"/>
  <c r="M138" i="3"/>
  <c r="N138" i="3"/>
  <c r="O138" i="3"/>
  <c r="P138" i="3"/>
  <c r="Q138" i="3"/>
  <c r="R138" i="3"/>
  <c r="K139" i="3"/>
  <c r="L139" i="3"/>
  <c r="M139" i="3"/>
  <c r="N139" i="3"/>
  <c r="O139" i="3"/>
  <c r="P139" i="3"/>
  <c r="Q139" i="3"/>
  <c r="R139" i="3"/>
  <c r="K140" i="3"/>
  <c r="L140" i="3"/>
  <c r="M140" i="3"/>
  <c r="N140" i="3"/>
  <c r="O140" i="3"/>
  <c r="P140" i="3"/>
  <c r="Q140" i="3"/>
  <c r="R140" i="3"/>
  <c r="K141" i="3"/>
  <c r="L141" i="3"/>
  <c r="M141" i="3"/>
  <c r="N141" i="3"/>
  <c r="O141" i="3"/>
  <c r="P141" i="3"/>
  <c r="Q141" i="3"/>
  <c r="R141" i="3"/>
  <c r="K142" i="3"/>
  <c r="L142" i="3"/>
  <c r="M142" i="3"/>
  <c r="N142" i="3"/>
  <c r="O142" i="3"/>
  <c r="P142" i="3"/>
  <c r="Q142" i="3"/>
  <c r="R142" i="3"/>
  <c r="K143" i="3"/>
  <c r="L143" i="3"/>
  <c r="M143" i="3"/>
  <c r="N143" i="3"/>
  <c r="O143" i="3"/>
  <c r="P143" i="3"/>
  <c r="Q143" i="3"/>
  <c r="R143" i="3"/>
  <c r="K144" i="3"/>
  <c r="L144" i="3"/>
  <c r="M144" i="3"/>
  <c r="N144" i="3"/>
  <c r="O144" i="3"/>
  <c r="P144" i="3"/>
  <c r="Q144" i="3"/>
  <c r="R144" i="3"/>
  <c r="K145" i="3"/>
  <c r="L145" i="3"/>
  <c r="M145" i="3"/>
  <c r="N145" i="3"/>
  <c r="O145" i="3"/>
  <c r="P145" i="3"/>
  <c r="Q145" i="3"/>
  <c r="R145" i="3"/>
  <c r="K146" i="3"/>
  <c r="L146" i="3"/>
  <c r="M146" i="3"/>
  <c r="N146" i="3"/>
  <c r="O146" i="3"/>
  <c r="P146" i="3"/>
  <c r="Q146" i="3"/>
  <c r="R146" i="3"/>
  <c r="K147" i="3"/>
  <c r="L147" i="3"/>
  <c r="M147" i="3"/>
  <c r="N147" i="3"/>
  <c r="O147" i="3"/>
  <c r="P147" i="3"/>
  <c r="Q147" i="3"/>
  <c r="R147" i="3"/>
  <c r="K148" i="3"/>
  <c r="L148" i="3"/>
  <c r="M148" i="3"/>
  <c r="N148" i="3"/>
  <c r="O148" i="3"/>
  <c r="P148" i="3"/>
  <c r="Q148" i="3"/>
  <c r="R148" i="3"/>
  <c r="K149" i="3"/>
  <c r="L149" i="3"/>
  <c r="M149" i="3"/>
  <c r="N149" i="3"/>
  <c r="O149" i="3"/>
  <c r="P149" i="3"/>
  <c r="Q149" i="3"/>
  <c r="R149" i="3"/>
  <c r="K150" i="3"/>
  <c r="L150" i="3"/>
  <c r="M150" i="3"/>
  <c r="N150" i="3"/>
  <c r="O150" i="3"/>
  <c r="P150" i="3"/>
  <c r="Q150" i="3"/>
  <c r="R150" i="3"/>
  <c r="K151" i="3"/>
  <c r="L151" i="3"/>
  <c r="M151" i="3"/>
  <c r="N151" i="3"/>
  <c r="O151" i="3"/>
  <c r="P151" i="3"/>
  <c r="Q151" i="3"/>
  <c r="R151" i="3"/>
  <c r="K152" i="3"/>
  <c r="L152" i="3"/>
  <c r="M152" i="3"/>
  <c r="N152" i="3"/>
  <c r="O152" i="3"/>
  <c r="P152" i="3"/>
  <c r="Q152" i="3"/>
  <c r="R152" i="3"/>
  <c r="K153" i="3"/>
  <c r="L153" i="3"/>
  <c r="M153" i="3"/>
  <c r="N153" i="3"/>
  <c r="O153" i="3"/>
  <c r="P153" i="3"/>
  <c r="Q153" i="3"/>
  <c r="R153" i="3"/>
  <c r="K154" i="3"/>
  <c r="L154" i="3"/>
  <c r="M154" i="3"/>
  <c r="N154" i="3"/>
  <c r="O154" i="3"/>
  <c r="P154" i="3"/>
  <c r="Q154" i="3"/>
  <c r="R154" i="3"/>
  <c r="K155" i="3"/>
  <c r="L155" i="3"/>
  <c r="M155" i="3"/>
  <c r="N155" i="3"/>
  <c r="O155" i="3"/>
  <c r="P155" i="3"/>
  <c r="Q155" i="3"/>
  <c r="R155" i="3"/>
  <c r="K156" i="3"/>
  <c r="L156" i="3"/>
  <c r="M156" i="3"/>
  <c r="N156" i="3"/>
  <c r="O156" i="3"/>
  <c r="P156" i="3"/>
  <c r="Q156" i="3"/>
  <c r="R156" i="3"/>
  <c r="K157" i="3"/>
  <c r="L157" i="3"/>
  <c r="M157" i="3"/>
  <c r="N157" i="3"/>
  <c r="O157" i="3"/>
  <c r="P157" i="3"/>
  <c r="Q157" i="3"/>
  <c r="R157" i="3"/>
  <c r="K158" i="3"/>
  <c r="L158" i="3"/>
  <c r="M158" i="3"/>
  <c r="N158" i="3"/>
  <c r="O158" i="3"/>
  <c r="P158" i="3"/>
  <c r="Q158" i="3"/>
  <c r="R158" i="3"/>
  <c r="K159" i="3"/>
  <c r="L159" i="3"/>
  <c r="M159" i="3"/>
  <c r="N159" i="3"/>
  <c r="O159" i="3"/>
  <c r="P159" i="3"/>
  <c r="Q159" i="3"/>
  <c r="R159" i="3"/>
  <c r="K160" i="3"/>
  <c r="L160" i="3"/>
  <c r="M160" i="3"/>
  <c r="N160" i="3"/>
  <c r="O160" i="3"/>
  <c r="P160" i="3"/>
  <c r="Q160" i="3"/>
  <c r="R160" i="3"/>
  <c r="K161" i="3"/>
  <c r="L161" i="3"/>
  <c r="M161" i="3"/>
  <c r="N161" i="3"/>
  <c r="O161" i="3"/>
  <c r="P161" i="3"/>
  <c r="Q161" i="3"/>
  <c r="R161" i="3"/>
  <c r="K162" i="3"/>
  <c r="L162" i="3"/>
  <c r="M162" i="3"/>
  <c r="N162" i="3"/>
  <c r="O162" i="3"/>
  <c r="P162" i="3"/>
  <c r="Q162" i="3"/>
  <c r="R162" i="3"/>
  <c r="K163" i="3"/>
  <c r="L163" i="3"/>
  <c r="M163" i="3"/>
  <c r="N163" i="3"/>
  <c r="O163" i="3"/>
  <c r="P163" i="3"/>
  <c r="Q163" i="3"/>
  <c r="R163" i="3"/>
  <c r="K164" i="3"/>
  <c r="L164" i="3"/>
  <c r="M164" i="3"/>
  <c r="N164" i="3"/>
  <c r="O164" i="3"/>
  <c r="P164" i="3"/>
  <c r="Q164" i="3"/>
  <c r="R164" i="3"/>
  <c r="K165" i="3"/>
  <c r="L165" i="3"/>
  <c r="M165" i="3"/>
  <c r="N165" i="3"/>
  <c r="O165" i="3"/>
  <c r="P165" i="3"/>
  <c r="Q165" i="3"/>
  <c r="R165" i="3"/>
  <c r="K166" i="3"/>
  <c r="L166" i="3"/>
  <c r="M166" i="3"/>
  <c r="N166" i="3"/>
  <c r="O166" i="3"/>
  <c r="P166" i="3"/>
  <c r="Q166" i="3"/>
  <c r="R166" i="3"/>
  <c r="K167" i="3"/>
  <c r="L167" i="3"/>
  <c r="M167" i="3"/>
  <c r="N167" i="3"/>
  <c r="O167" i="3"/>
  <c r="P167" i="3"/>
  <c r="Q167" i="3"/>
  <c r="R167" i="3"/>
  <c r="K168" i="3"/>
  <c r="L168" i="3"/>
  <c r="M168" i="3"/>
  <c r="N168" i="3"/>
  <c r="O168" i="3"/>
  <c r="P168" i="3"/>
  <c r="Q168" i="3"/>
  <c r="R168" i="3"/>
  <c r="K169" i="3"/>
  <c r="L169" i="3"/>
  <c r="M169" i="3"/>
  <c r="N169" i="3"/>
  <c r="O169" i="3"/>
  <c r="P169" i="3"/>
  <c r="Q169" i="3"/>
  <c r="R169" i="3"/>
  <c r="K170" i="3"/>
  <c r="L170" i="3"/>
  <c r="M170" i="3"/>
  <c r="N170" i="3"/>
  <c r="O170" i="3"/>
  <c r="P170" i="3"/>
  <c r="Q170" i="3"/>
  <c r="R170" i="3"/>
  <c r="K171" i="3"/>
  <c r="L171" i="3"/>
  <c r="M171" i="3"/>
  <c r="N171" i="3"/>
  <c r="O171" i="3"/>
  <c r="P171" i="3"/>
  <c r="Q171" i="3"/>
  <c r="R171" i="3"/>
  <c r="K172" i="3"/>
  <c r="L172" i="3"/>
  <c r="M172" i="3"/>
  <c r="N172" i="3"/>
  <c r="O172" i="3"/>
  <c r="P172" i="3"/>
  <c r="Q172" i="3"/>
  <c r="R172" i="3"/>
  <c r="K173" i="3"/>
  <c r="L173" i="3"/>
  <c r="M173" i="3"/>
  <c r="N173" i="3"/>
  <c r="O173" i="3"/>
  <c r="P173" i="3"/>
  <c r="Q173" i="3"/>
  <c r="R173" i="3"/>
  <c r="K174" i="3"/>
  <c r="L174" i="3"/>
  <c r="M174" i="3"/>
  <c r="N174" i="3"/>
  <c r="O174" i="3"/>
  <c r="P174" i="3"/>
  <c r="Q174" i="3"/>
  <c r="R174" i="3"/>
  <c r="K175" i="3"/>
  <c r="L175" i="3"/>
  <c r="M175" i="3"/>
  <c r="N175" i="3"/>
  <c r="O175" i="3"/>
  <c r="P175" i="3"/>
  <c r="Q175" i="3"/>
  <c r="R175" i="3"/>
  <c r="K176" i="3"/>
  <c r="L176" i="3"/>
  <c r="M176" i="3"/>
  <c r="N176" i="3"/>
  <c r="O176" i="3"/>
  <c r="P176" i="3"/>
  <c r="Q176" i="3"/>
  <c r="R176" i="3"/>
  <c r="K177" i="3"/>
  <c r="L177" i="3"/>
  <c r="M177" i="3"/>
  <c r="N177" i="3"/>
  <c r="O177" i="3"/>
  <c r="P177" i="3"/>
  <c r="Q177" i="3"/>
  <c r="R177" i="3"/>
  <c r="K178" i="3"/>
  <c r="L178" i="3"/>
  <c r="M178" i="3"/>
  <c r="N178" i="3"/>
  <c r="O178" i="3"/>
  <c r="P178" i="3"/>
  <c r="Q178" i="3"/>
  <c r="R178" i="3"/>
  <c r="K179" i="3"/>
  <c r="L179" i="3"/>
  <c r="M179" i="3"/>
  <c r="N179" i="3"/>
  <c r="O179" i="3"/>
  <c r="P179" i="3"/>
  <c r="Q179" i="3"/>
  <c r="R179" i="3"/>
  <c r="K180" i="3"/>
  <c r="L180" i="3"/>
  <c r="M180" i="3"/>
  <c r="N180" i="3"/>
  <c r="O180" i="3"/>
  <c r="P180" i="3"/>
  <c r="Q180" i="3"/>
  <c r="R180" i="3"/>
  <c r="K181" i="3"/>
  <c r="L181" i="3"/>
  <c r="M181" i="3"/>
  <c r="N181" i="3"/>
  <c r="O181" i="3"/>
  <c r="P181" i="3"/>
  <c r="Q181" i="3"/>
  <c r="R181" i="3"/>
  <c r="K182" i="3"/>
  <c r="L182" i="3"/>
  <c r="M182" i="3"/>
  <c r="N182" i="3"/>
  <c r="O182" i="3"/>
  <c r="P182" i="3"/>
  <c r="Q182" i="3"/>
  <c r="R182" i="3"/>
  <c r="K183" i="3"/>
  <c r="L183" i="3"/>
  <c r="M183" i="3"/>
  <c r="N183" i="3"/>
  <c r="O183" i="3"/>
  <c r="P183" i="3"/>
  <c r="Q183" i="3"/>
  <c r="R183" i="3"/>
  <c r="K184" i="3"/>
  <c r="L184" i="3"/>
  <c r="M184" i="3"/>
  <c r="N184" i="3"/>
  <c r="O184" i="3"/>
  <c r="P184" i="3"/>
  <c r="Q184" i="3"/>
  <c r="R184" i="3"/>
  <c r="K185" i="3"/>
  <c r="L185" i="3"/>
  <c r="M185" i="3"/>
  <c r="N185" i="3"/>
  <c r="O185" i="3"/>
  <c r="P185" i="3"/>
  <c r="Q185" i="3"/>
  <c r="R185" i="3"/>
  <c r="K186" i="3"/>
  <c r="L186" i="3"/>
  <c r="M186" i="3"/>
  <c r="N186" i="3"/>
  <c r="O186" i="3"/>
  <c r="P186" i="3"/>
  <c r="Q186" i="3"/>
  <c r="R186" i="3"/>
  <c r="K187" i="3"/>
  <c r="L187" i="3"/>
  <c r="M187" i="3"/>
  <c r="N187" i="3"/>
  <c r="O187" i="3"/>
  <c r="P187" i="3"/>
  <c r="Q187" i="3"/>
  <c r="R187" i="3"/>
  <c r="K188" i="3"/>
  <c r="L188" i="3"/>
  <c r="M188" i="3"/>
  <c r="N188" i="3"/>
  <c r="O188" i="3"/>
  <c r="P188" i="3"/>
  <c r="Q188" i="3"/>
  <c r="R188" i="3"/>
  <c r="K189" i="3"/>
  <c r="L189" i="3"/>
  <c r="M189" i="3"/>
  <c r="N189" i="3"/>
  <c r="O189" i="3"/>
  <c r="P189" i="3"/>
  <c r="Q189" i="3"/>
  <c r="R189" i="3"/>
  <c r="K190" i="3"/>
  <c r="L190" i="3"/>
  <c r="M190" i="3"/>
  <c r="N190" i="3"/>
  <c r="O190" i="3"/>
  <c r="P190" i="3"/>
  <c r="Q190" i="3"/>
  <c r="R190" i="3"/>
  <c r="K191" i="3"/>
  <c r="L191" i="3"/>
  <c r="M191" i="3"/>
  <c r="N191" i="3"/>
  <c r="O191" i="3"/>
  <c r="P191" i="3"/>
  <c r="Q191" i="3"/>
  <c r="R191" i="3"/>
  <c r="K192" i="3"/>
  <c r="L192" i="3"/>
  <c r="M192" i="3"/>
  <c r="N192" i="3"/>
  <c r="O192" i="3"/>
  <c r="P192" i="3"/>
  <c r="Q192" i="3"/>
  <c r="R192" i="3"/>
  <c r="K193" i="3"/>
  <c r="L193" i="3"/>
  <c r="M193" i="3"/>
  <c r="N193" i="3"/>
  <c r="O193" i="3"/>
  <c r="P193" i="3"/>
  <c r="Q193" i="3"/>
  <c r="R193" i="3"/>
  <c r="K194" i="3"/>
  <c r="L194" i="3"/>
  <c r="M194" i="3"/>
  <c r="N194" i="3"/>
  <c r="O194" i="3"/>
  <c r="P194" i="3"/>
  <c r="Q194" i="3"/>
  <c r="R194" i="3"/>
  <c r="K195" i="3"/>
  <c r="L195" i="3"/>
  <c r="M195" i="3"/>
  <c r="N195" i="3"/>
  <c r="O195" i="3"/>
  <c r="P195" i="3"/>
  <c r="Q195" i="3"/>
  <c r="R195" i="3"/>
  <c r="K196" i="3"/>
  <c r="L196" i="3"/>
  <c r="M196" i="3"/>
  <c r="N196" i="3"/>
  <c r="O196" i="3"/>
  <c r="P196" i="3"/>
  <c r="Q196" i="3"/>
  <c r="R196" i="3"/>
  <c r="K197" i="3"/>
  <c r="L197" i="3"/>
  <c r="M197" i="3"/>
  <c r="N197" i="3"/>
  <c r="O197" i="3"/>
  <c r="P197" i="3"/>
  <c r="Q197" i="3"/>
  <c r="R197" i="3"/>
  <c r="K198" i="3"/>
  <c r="L198" i="3"/>
  <c r="M198" i="3"/>
  <c r="N198" i="3"/>
  <c r="O198" i="3"/>
  <c r="P198" i="3"/>
  <c r="Q198" i="3"/>
  <c r="R198" i="3"/>
  <c r="K199" i="3"/>
  <c r="L199" i="3"/>
  <c r="M199" i="3"/>
  <c r="N199" i="3"/>
  <c r="O199" i="3"/>
  <c r="P199" i="3"/>
  <c r="Q199" i="3"/>
  <c r="R199" i="3"/>
  <c r="K200" i="3"/>
  <c r="L200" i="3"/>
  <c r="M200" i="3"/>
  <c r="N200" i="3"/>
  <c r="O200" i="3"/>
  <c r="P200" i="3"/>
  <c r="Q200" i="3"/>
  <c r="R200" i="3"/>
  <c r="K201" i="3"/>
  <c r="L201" i="3"/>
  <c r="M201" i="3"/>
  <c r="N201" i="3"/>
  <c r="O201" i="3"/>
  <c r="P201" i="3"/>
  <c r="Q201" i="3"/>
  <c r="R201" i="3"/>
  <c r="K202" i="3"/>
  <c r="L202" i="3"/>
  <c r="M202" i="3"/>
  <c r="N202" i="3"/>
  <c r="O202" i="3"/>
  <c r="P202" i="3"/>
  <c r="Q202" i="3"/>
  <c r="R202" i="3"/>
  <c r="K203" i="3"/>
  <c r="L203" i="3"/>
  <c r="M203" i="3"/>
  <c r="N203" i="3"/>
  <c r="O203" i="3"/>
  <c r="P203" i="3"/>
  <c r="Q203" i="3"/>
  <c r="R203" i="3"/>
  <c r="K204" i="3"/>
  <c r="L204" i="3"/>
  <c r="M204" i="3"/>
  <c r="N204" i="3"/>
  <c r="O204" i="3"/>
  <c r="P204" i="3"/>
  <c r="Q204" i="3"/>
  <c r="R204" i="3"/>
  <c r="K205" i="3"/>
  <c r="L205" i="3"/>
  <c r="M205" i="3"/>
  <c r="N205" i="3"/>
  <c r="O205" i="3"/>
  <c r="P205" i="3"/>
  <c r="Q205" i="3"/>
  <c r="R205" i="3"/>
  <c r="K206" i="3"/>
  <c r="L206" i="3"/>
  <c r="M206" i="3"/>
  <c r="N206" i="3"/>
  <c r="O206" i="3"/>
  <c r="P206" i="3"/>
  <c r="Q206" i="3"/>
  <c r="R206" i="3"/>
  <c r="K207" i="3"/>
  <c r="L207" i="3"/>
  <c r="M207" i="3"/>
  <c r="N207" i="3"/>
  <c r="O207" i="3"/>
  <c r="P207" i="3"/>
  <c r="Q207" i="3"/>
  <c r="R207" i="3"/>
  <c r="K208" i="3"/>
  <c r="L208" i="3"/>
  <c r="M208" i="3"/>
  <c r="N208" i="3"/>
  <c r="O208" i="3"/>
  <c r="P208" i="3"/>
  <c r="Q208" i="3"/>
  <c r="R208" i="3"/>
  <c r="K209" i="3"/>
  <c r="L209" i="3"/>
  <c r="M209" i="3"/>
  <c r="N209" i="3"/>
  <c r="O209" i="3"/>
  <c r="P209" i="3"/>
  <c r="Q209" i="3"/>
  <c r="R209" i="3"/>
  <c r="K210" i="3"/>
  <c r="L210" i="3"/>
  <c r="M210" i="3"/>
  <c r="N210" i="3"/>
  <c r="O210" i="3"/>
  <c r="P210" i="3"/>
  <c r="Q210" i="3"/>
  <c r="R210" i="3"/>
  <c r="K211" i="3"/>
  <c r="L211" i="3"/>
  <c r="M211" i="3"/>
  <c r="N211" i="3"/>
  <c r="O211" i="3"/>
  <c r="P211" i="3"/>
  <c r="Q211" i="3"/>
  <c r="R211" i="3"/>
  <c r="K212" i="3"/>
  <c r="L212" i="3"/>
  <c r="M212" i="3"/>
  <c r="N212" i="3"/>
  <c r="O212" i="3"/>
  <c r="P212" i="3"/>
  <c r="Q212" i="3"/>
  <c r="R212" i="3"/>
  <c r="K213" i="3"/>
  <c r="L213" i="3"/>
  <c r="M213" i="3"/>
  <c r="N213" i="3"/>
  <c r="O213" i="3"/>
  <c r="P213" i="3"/>
  <c r="Q213" i="3"/>
  <c r="R213" i="3"/>
  <c r="K214" i="3"/>
  <c r="L214" i="3"/>
  <c r="M214" i="3"/>
  <c r="N214" i="3"/>
  <c r="O214" i="3"/>
  <c r="P214" i="3"/>
  <c r="Q214" i="3"/>
  <c r="R214" i="3"/>
  <c r="K215" i="3"/>
  <c r="L215" i="3"/>
  <c r="M215" i="3"/>
  <c r="N215" i="3"/>
  <c r="O215" i="3"/>
  <c r="P215" i="3"/>
  <c r="Q215" i="3"/>
  <c r="R215" i="3"/>
  <c r="K216" i="3"/>
  <c r="L216" i="3"/>
  <c r="M216" i="3"/>
  <c r="N216" i="3"/>
  <c r="O216" i="3"/>
  <c r="P216" i="3"/>
  <c r="Q216" i="3"/>
  <c r="R216" i="3"/>
  <c r="K217" i="3"/>
  <c r="L217" i="3"/>
  <c r="M217" i="3"/>
  <c r="N217" i="3"/>
  <c r="O217" i="3"/>
  <c r="P217" i="3"/>
  <c r="Q217" i="3"/>
  <c r="R217" i="3"/>
  <c r="K218" i="3"/>
  <c r="L218" i="3"/>
  <c r="M218" i="3"/>
  <c r="N218" i="3"/>
  <c r="O218" i="3"/>
  <c r="P218" i="3"/>
  <c r="Q218" i="3"/>
  <c r="R218" i="3"/>
  <c r="K219" i="3"/>
  <c r="L219" i="3"/>
  <c r="M219" i="3"/>
  <c r="N219" i="3"/>
  <c r="O219" i="3"/>
  <c r="P219" i="3"/>
  <c r="Q219" i="3"/>
  <c r="R219" i="3"/>
  <c r="K220" i="3"/>
  <c r="L220" i="3"/>
  <c r="M220" i="3"/>
  <c r="N220" i="3"/>
  <c r="O220" i="3"/>
  <c r="P220" i="3"/>
  <c r="Q220" i="3"/>
  <c r="R220" i="3"/>
  <c r="K221" i="3"/>
  <c r="L221" i="3"/>
  <c r="M221" i="3"/>
  <c r="N221" i="3"/>
  <c r="O221" i="3"/>
  <c r="P221" i="3"/>
  <c r="Q221" i="3"/>
  <c r="R221" i="3"/>
  <c r="K222" i="3"/>
  <c r="L222" i="3"/>
  <c r="M222" i="3"/>
  <c r="N222" i="3"/>
  <c r="O222" i="3"/>
  <c r="P222" i="3"/>
  <c r="Q222" i="3"/>
  <c r="R222" i="3"/>
  <c r="K223" i="3"/>
  <c r="L223" i="3"/>
  <c r="M223" i="3"/>
  <c r="N223" i="3"/>
  <c r="O223" i="3"/>
  <c r="P223" i="3"/>
  <c r="Q223" i="3"/>
  <c r="R223" i="3"/>
  <c r="K224" i="3"/>
  <c r="L224" i="3"/>
  <c r="M224" i="3"/>
  <c r="N224" i="3"/>
  <c r="O224" i="3"/>
  <c r="P224" i="3"/>
  <c r="Q224" i="3"/>
  <c r="R224" i="3"/>
  <c r="K225" i="3"/>
  <c r="L225" i="3"/>
  <c r="M225" i="3"/>
  <c r="N225" i="3"/>
  <c r="O225" i="3"/>
  <c r="P225" i="3"/>
  <c r="Q225" i="3"/>
  <c r="R225" i="3"/>
  <c r="K226" i="3"/>
  <c r="L226" i="3"/>
  <c r="M226" i="3"/>
  <c r="N226" i="3"/>
  <c r="O226" i="3"/>
  <c r="P226" i="3"/>
  <c r="Q226" i="3"/>
  <c r="R226" i="3"/>
  <c r="K227" i="3"/>
  <c r="L227" i="3"/>
  <c r="M227" i="3"/>
  <c r="N227" i="3"/>
  <c r="O227" i="3"/>
  <c r="P227" i="3"/>
  <c r="Q227" i="3"/>
  <c r="R227" i="3"/>
  <c r="K228" i="3"/>
  <c r="L228" i="3"/>
  <c r="M228" i="3"/>
  <c r="N228" i="3"/>
  <c r="O228" i="3"/>
  <c r="P228" i="3"/>
  <c r="Q228" i="3"/>
  <c r="R228" i="3"/>
  <c r="K229" i="3"/>
  <c r="L229" i="3"/>
  <c r="M229" i="3"/>
  <c r="N229" i="3"/>
  <c r="O229" i="3"/>
  <c r="P229" i="3"/>
  <c r="Q229" i="3"/>
  <c r="R229" i="3"/>
  <c r="K230" i="3"/>
  <c r="L230" i="3"/>
  <c r="M230" i="3"/>
  <c r="N230" i="3"/>
  <c r="O230" i="3"/>
  <c r="P230" i="3"/>
  <c r="Q230" i="3"/>
  <c r="R230" i="3"/>
  <c r="K231" i="3"/>
  <c r="L231" i="3"/>
  <c r="M231" i="3"/>
  <c r="N231" i="3"/>
  <c r="O231" i="3"/>
  <c r="P231" i="3"/>
  <c r="Q231" i="3"/>
  <c r="R231" i="3"/>
  <c r="K232" i="3"/>
  <c r="L232" i="3"/>
  <c r="M232" i="3"/>
  <c r="N232" i="3"/>
  <c r="O232" i="3"/>
  <c r="P232" i="3"/>
  <c r="Q232" i="3"/>
  <c r="R232" i="3"/>
  <c r="K233" i="3"/>
  <c r="L233" i="3"/>
  <c r="M233" i="3"/>
  <c r="N233" i="3"/>
  <c r="O233" i="3"/>
  <c r="P233" i="3"/>
  <c r="Q233" i="3"/>
  <c r="R233" i="3"/>
  <c r="K234" i="3"/>
  <c r="L234" i="3"/>
  <c r="M234" i="3"/>
  <c r="N234" i="3"/>
  <c r="O234" i="3"/>
  <c r="P234" i="3"/>
  <c r="Q234" i="3"/>
  <c r="R234" i="3"/>
  <c r="K235" i="3"/>
  <c r="L235" i="3"/>
  <c r="M235" i="3"/>
  <c r="N235" i="3"/>
  <c r="O235" i="3"/>
  <c r="P235" i="3"/>
  <c r="Q235" i="3"/>
  <c r="R235" i="3"/>
  <c r="K236" i="3"/>
  <c r="L236" i="3"/>
  <c r="M236" i="3"/>
  <c r="N236" i="3"/>
  <c r="O236" i="3"/>
  <c r="P236" i="3"/>
  <c r="Q236" i="3"/>
  <c r="R236" i="3"/>
  <c r="K237" i="3"/>
  <c r="L237" i="3"/>
  <c r="M237" i="3"/>
  <c r="N237" i="3"/>
  <c r="O237" i="3"/>
  <c r="P237" i="3"/>
  <c r="Q237" i="3"/>
  <c r="R237" i="3"/>
  <c r="K238" i="3"/>
  <c r="L238" i="3"/>
  <c r="M238" i="3"/>
  <c r="N238" i="3"/>
  <c r="O238" i="3"/>
  <c r="P238" i="3"/>
  <c r="Q238" i="3"/>
  <c r="R238" i="3"/>
  <c r="K239" i="3"/>
  <c r="L239" i="3"/>
  <c r="M239" i="3"/>
  <c r="N239" i="3"/>
  <c r="O239" i="3"/>
  <c r="P239" i="3"/>
  <c r="Q239" i="3"/>
  <c r="R239" i="3"/>
  <c r="K240" i="3"/>
  <c r="L240" i="3"/>
  <c r="M240" i="3"/>
  <c r="N240" i="3"/>
  <c r="O240" i="3"/>
  <c r="P240" i="3"/>
  <c r="Q240" i="3"/>
  <c r="R240" i="3"/>
  <c r="K241" i="3"/>
  <c r="L241" i="3"/>
  <c r="M241" i="3"/>
  <c r="N241" i="3"/>
  <c r="O241" i="3"/>
  <c r="P241" i="3"/>
  <c r="Q241" i="3"/>
  <c r="R241" i="3"/>
  <c r="K242" i="3"/>
  <c r="L242" i="3"/>
  <c r="M242" i="3"/>
  <c r="N242" i="3"/>
  <c r="O242" i="3"/>
  <c r="P242" i="3"/>
  <c r="Q242" i="3"/>
  <c r="R242" i="3"/>
  <c r="K243" i="3"/>
  <c r="L243" i="3"/>
  <c r="M243" i="3"/>
  <c r="N243" i="3"/>
  <c r="O243" i="3"/>
  <c r="P243" i="3"/>
  <c r="Q243" i="3"/>
  <c r="R243" i="3"/>
  <c r="K244" i="3"/>
  <c r="L244" i="3"/>
  <c r="M244" i="3"/>
  <c r="N244" i="3"/>
  <c r="O244" i="3"/>
  <c r="P244" i="3"/>
  <c r="Q244" i="3"/>
  <c r="R244" i="3"/>
  <c r="K245" i="3"/>
  <c r="L245" i="3"/>
  <c r="M245" i="3"/>
  <c r="N245" i="3"/>
  <c r="O245" i="3"/>
  <c r="P245" i="3"/>
  <c r="Q245" i="3"/>
  <c r="R245" i="3"/>
  <c r="K246" i="3"/>
  <c r="L246" i="3"/>
  <c r="M246" i="3"/>
  <c r="N246" i="3"/>
  <c r="O246" i="3"/>
  <c r="P246" i="3"/>
  <c r="Q246" i="3"/>
  <c r="R246" i="3"/>
  <c r="K247" i="3"/>
  <c r="L247" i="3"/>
  <c r="M247" i="3"/>
  <c r="N247" i="3"/>
  <c r="O247" i="3"/>
  <c r="P247" i="3"/>
  <c r="Q247" i="3"/>
  <c r="R247" i="3"/>
  <c r="K248" i="3"/>
  <c r="L248" i="3"/>
  <c r="M248" i="3"/>
  <c r="N248" i="3"/>
  <c r="O248" i="3"/>
  <c r="P248" i="3"/>
  <c r="Q248" i="3"/>
  <c r="R248" i="3"/>
  <c r="K249" i="3"/>
  <c r="L249" i="3"/>
  <c r="M249" i="3"/>
  <c r="N249" i="3"/>
  <c r="O249" i="3"/>
  <c r="P249" i="3"/>
  <c r="Q249" i="3"/>
  <c r="R249" i="3"/>
  <c r="K250" i="3"/>
  <c r="L250" i="3"/>
  <c r="M250" i="3"/>
  <c r="N250" i="3"/>
  <c r="O250" i="3"/>
  <c r="P250" i="3"/>
  <c r="Q250" i="3"/>
  <c r="R250" i="3"/>
  <c r="K251" i="3"/>
  <c r="L251" i="3"/>
  <c r="M251" i="3"/>
  <c r="N251" i="3"/>
  <c r="O251" i="3"/>
  <c r="P251" i="3"/>
  <c r="Q251" i="3"/>
  <c r="R251" i="3"/>
  <c r="K252" i="3"/>
  <c r="L252" i="3"/>
  <c r="M252" i="3"/>
  <c r="N252" i="3"/>
  <c r="O252" i="3"/>
  <c r="P252" i="3"/>
  <c r="Q252" i="3"/>
  <c r="R252" i="3"/>
  <c r="K253" i="3"/>
  <c r="L253" i="3"/>
  <c r="M253" i="3"/>
  <c r="N253" i="3"/>
  <c r="O253" i="3"/>
  <c r="P253" i="3"/>
  <c r="Q253" i="3"/>
  <c r="R253" i="3"/>
  <c r="K254" i="3"/>
  <c r="L254" i="3"/>
  <c r="M254" i="3"/>
  <c r="N254" i="3"/>
  <c r="O254" i="3"/>
  <c r="P254" i="3"/>
  <c r="Q254" i="3"/>
  <c r="R254" i="3"/>
  <c r="K255" i="3"/>
  <c r="L255" i="3"/>
  <c r="M255" i="3"/>
  <c r="N255" i="3"/>
  <c r="O255" i="3"/>
  <c r="P255" i="3"/>
  <c r="Q255" i="3"/>
  <c r="R255" i="3"/>
  <c r="K256" i="3"/>
  <c r="L256" i="3"/>
  <c r="M256" i="3"/>
  <c r="N256" i="3"/>
  <c r="O256" i="3"/>
  <c r="P256" i="3"/>
  <c r="Q256" i="3"/>
  <c r="R256" i="3"/>
  <c r="K257" i="3"/>
  <c r="L257" i="3"/>
  <c r="M257" i="3"/>
  <c r="N257" i="3"/>
  <c r="O257" i="3"/>
  <c r="P257" i="3"/>
  <c r="Q257" i="3"/>
  <c r="R257" i="3"/>
  <c r="K258" i="3"/>
  <c r="L258" i="3"/>
  <c r="M258" i="3"/>
  <c r="N258" i="3"/>
  <c r="O258" i="3"/>
  <c r="P258" i="3"/>
  <c r="Q258" i="3"/>
  <c r="R258" i="3"/>
  <c r="K259" i="3"/>
  <c r="L259" i="3"/>
  <c r="M259" i="3"/>
  <c r="N259" i="3"/>
  <c r="O259" i="3"/>
  <c r="P259" i="3"/>
  <c r="Q259" i="3"/>
  <c r="R259" i="3"/>
  <c r="K260" i="3"/>
  <c r="L260" i="3"/>
  <c r="M260" i="3"/>
  <c r="N260" i="3"/>
  <c r="O260" i="3"/>
  <c r="P260" i="3"/>
  <c r="Q260" i="3"/>
  <c r="R260" i="3"/>
  <c r="K261" i="3"/>
  <c r="L261" i="3"/>
  <c r="M261" i="3"/>
  <c r="N261" i="3"/>
  <c r="O261" i="3"/>
  <c r="P261" i="3"/>
  <c r="Q261" i="3"/>
  <c r="R261" i="3"/>
  <c r="K262" i="3"/>
  <c r="L262" i="3"/>
  <c r="M262" i="3"/>
  <c r="N262" i="3"/>
  <c r="O262" i="3"/>
  <c r="P262" i="3"/>
  <c r="Q262" i="3"/>
  <c r="R262" i="3"/>
  <c r="K263" i="3"/>
  <c r="L263" i="3"/>
  <c r="M263" i="3"/>
  <c r="N263" i="3"/>
  <c r="O263" i="3"/>
  <c r="P263" i="3"/>
  <c r="Q263" i="3"/>
  <c r="R263" i="3"/>
  <c r="K264" i="3"/>
  <c r="L264" i="3"/>
  <c r="M264" i="3"/>
  <c r="N264" i="3"/>
  <c r="O264" i="3"/>
  <c r="P264" i="3"/>
  <c r="Q264" i="3"/>
  <c r="R264" i="3"/>
  <c r="K265" i="3"/>
  <c r="L265" i="3"/>
  <c r="M265" i="3"/>
  <c r="N265" i="3"/>
  <c r="O265" i="3"/>
  <c r="P265" i="3"/>
  <c r="Q265" i="3"/>
  <c r="R265" i="3"/>
  <c r="K266" i="3"/>
  <c r="L266" i="3"/>
  <c r="M266" i="3"/>
  <c r="N266" i="3"/>
  <c r="O266" i="3"/>
  <c r="P266" i="3"/>
  <c r="Q266" i="3"/>
  <c r="R266" i="3"/>
  <c r="K267" i="3"/>
  <c r="L267" i="3"/>
  <c r="M267" i="3"/>
  <c r="N267" i="3"/>
  <c r="O267" i="3"/>
  <c r="P267" i="3"/>
  <c r="Q267" i="3"/>
  <c r="R267" i="3"/>
  <c r="K268" i="3"/>
  <c r="L268" i="3"/>
  <c r="M268" i="3"/>
  <c r="N268" i="3"/>
  <c r="O268" i="3"/>
  <c r="P268" i="3"/>
  <c r="Q268" i="3"/>
  <c r="R268" i="3"/>
  <c r="K269" i="3"/>
  <c r="L269" i="3"/>
  <c r="M269" i="3"/>
  <c r="N269" i="3"/>
  <c r="O269" i="3"/>
  <c r="P269" i="3"/>
  <c r="Q269" i="3"/>
  <c r="R269" i="3"/>
  <c r="K270" i="3"/>
  <c r="L270" i="3"/>
  <c r="M270" i="3"/>
  <c r="N270" i="3"/>
  <c r="O270" i="3"/>
  <c r="P270" i="3"/>
  <c r="Q270" i="3"/>
  <c r="R270" i="3"/>
  <c r="K271" i="3"/>
  <c r="L271" i="3"/>
  <c r="M271" i="3"/>
  <c r="N271" i="3"/>
  <c r="O271" i="3"/>
  <c r="P271" i="3"/>
  <c r="Q271" i="3"/>
  <c r="R271" i="3"/>
  <c r="K272" i="3"/>
  <c r="L272" i="3"/>
  <c r="M272" i="3"/>
  <c r="N272" i="3"/>
  <c r="O272" i="3"/>
  <c r="P272" i="3"/>
  <c r="Q272" i="3"/>
  <c r="R272" i="3"/>
  <c r="K273" i="3"/>
  <c r="L273" i="3"/>
  <c r="M273" i="3"/>
  <c r="N273" i="3"/>
  <c r="O273" i="3"/>
  <c r="P273" i="3"/>
  <c r="Q273" i="3"/>
  <c r="R273" i="3"/>
  <c r="K274" i="3"/>
  <c r="L274" i="3"/>
  <c r="M274" i="3"/>
  <c r="N274" i="3"/>
  <c r="O274" i="3"/>
  <c r="P274" i="3"/>
  <c r="Q274" i="3"/>
  <c r="R274" i="3"/>
  <c r="K275" i="3"/>
  <c r="L275" i="3"/>
  <c r="M275" i="3"/>
  <c r="N275" i="3"/>
  <c r="O275" i="3"/>
  <c r="P275" i="3"/>
  <c r="Q275" i="3"/>
  <c r="R275" i="3"/>
  <c r="K276" i="3"/>
  <c r="L276" i="3"/>
  <c r="M276" i="3"/>
  <c r="N276" i="3"/>
  <c r="O276" i="3"/>
  <c r="P276" i="3"/>
  <c r="Q276" i="3"/>
  <c r="R276" i="3"/>
  <c r="K277" i="3"/>
  <c r="L277" i="3"/>
  <c r="M277" i="3"/>
  <c r="N277" i="3"/>
  <c r="O277" i="3"/>
  <c r="P277" i="3"/>
  <c r="Q277" i="3"/>
  <c r="R277" i="3"/>
  <c r="K278" i="3"/>
  <c r="L278" i="3"/>
  <c r="M278" i="3"/>
  <c r="N278" i="3"/>
  <c r="O278" i="3"/>
  <c r="P278" i="3"/>
  <c r="Q278" i="3"/>
  <c r="R278" i="3"/>
  <c r="K279" i="3"/>
  <c r="L279" i="3"/>
  <c r="M279" i="3"/>
  <c r="N279" i="3"/>
  <c r="O279" i="3"/>
  <c r="P279" i="3"/>
  <c r="Q279" i="3"/>
  <c r="R279" i="3"/>
  <c r="K280" i="3"/>
  <c r="L280" i="3"/>
  <c r="M280" i="3"/>
  <c r="N280" i="3"/>
  <c r="O280" i="3"/>
  <c r="P280" i="3"/>
  <c r="Q280" i="3"/>
  <c r="R280" i="3"/>
  <c r="K281" i="3"/>
  <c r="L281" i="3"/>
  <c r="M281" i="3"/>
  <c r="N281" i="3"/>
  <c r="O281" i="3"/>
  <c r="P281" i="3"/>
  <c r="Q281" i="3"/>
  <c r="R281" i="3"/>
  <c r="K282" i="3"/>
  <c r="L282" i="3"/>
  <c r="M282" i="3"/>
  <c r="N282" i="3"/>
  <c r="O282" i="3"/>
  <c r="P282" i="3"/>
  <c r="Q282" i="3"/>
  <c r="R282" i="3"/>
  <c r="K283" i="3"/>
  <c r="L283" i="3"/>
  <c r="M283" i="3"/>
  <c r="N283" i="3"/>
  <c r="O283" i="3"/>
  <c r="P283" i="3"/>
  <c r="Q283" i="3"/>
  <c r="R283" i="3"/>
  <c r="K284" i="3"/>
  <c r="L284" i="3"/>
  <c r="M284" i="3"/>
  <c r="N284" i="3"/>
  <c r="O284" i="3"/>
  <c r="P284" i="3"/>
  <c r="Q284" i="3"/>
  <c r="R284" i="3"/>
  <c r="K285" i="3"/>
  <c r="L285" i="3"/>
  <c r="M285" i="3"/>
  <c r="N285" i="3"/>
  <c r="O285" i="3"/>
  <c r="P285" i="3"/>
  <c r="Q285" i="3"/>
  <c r="R285" i="3"/>
  <c r="K286" i="3"/>
  <c r="L286" i="3"/>
  <c r="M286" i="3"/>
  <c r="N286" i="3"/>
  <c r="O286" i="3"/>
  <c r="P286" i="3"/>
  <c r="Q286" i="3"/>
  <c r="R286" i="3"/>
  <c r="K287" i="3"/>
  <c r="L287" i="3"/>
  <c r="M287" i="3"/>
  <c r="N287" i="3"/>
  <c r="O287" i="3"/>
  <c r="P287" i="3"/>
  <c r="Q287" i="3"/>
  <c r="R287" i="3"/>
  <c r="K288" i="3"/>
  <c r="L288" i="3"/>
  <c r="M288" i="3"/>
  <c r="N288" i="3"/>
  <c r="O288" i="3"/>
  <c r="P288" i="3"/>
  <c r="Q288" i="3"/>
  <c r="R288" i="3"/>
  <c r="K289" i="3"/>
  <c r="L289" i="3"/>
  <c r="M289" i="3"/>
  <c r="N289" i="3"/>
  <c r="O289" i="3"/>
  <c r="P289" i="3"/>
  <c r="Q289" i="3"/>
  <c r="R289" i="3"/>
  <c r="K290" i="3"/>
  <c r="L290" i="3"/>
  <c r="M290" i="3"/>
  <c r="N290" i="3"/>
  <c r="O290" i="3"/>
  <c r="P290" i="3"/>
  <c r="Q290" i="3"/>
  <c r="R290" i="3"/>
  <c r="K291" i="3"/>
  <c r="L291" i="3"/>
  <c r="M291" i="3"/>
  <c r="N291" i="3"/>
  <c r="O291" i="3"/>
  <c r="P291" i="3"/>
  <c r="Q291" i="3"/>
  <c r="R291" i="3"/>
  <c r="K292" i="3"/>
  <c r="L292" i="3"/>
  <c r="M292" i="3"/>
  <c r="N292" i="3"/>
  <c r="O292" i="3"/>
  <c r="P292" i="3"/>
  <c r="Q292" i="3"/>
  <c r="R292" i="3"/>
  <c r="K293" i="3"/>
  <c r="L293" i="3"/>
  <c r="M293" i="3"/>
  <c r="N293" i="3"/>
  <c r="O293" i="3"/>
  <c r="P293" i="3"/>
  <c r="Q293" i="3"/>
  <c r="R293" i="3"/>
  <c r="K294" i="3"/>
  <c r="L294" i="3"/>
  <c r="M294" i="3"/>
  <c r="N294" i="3"/>
  <c r="O294" i="3"/>
  <c r="P294" i="3"/>
  <c r="Q294" i="3"/>
  <c r="R294" i="3"/>
  <c r="K295" i="3"/>
  <c r="L295" i="3"/>
  <c r="M295" i="3"/>
  <c r="N295" i="3"/>
  <c r="O295" i="3"/>
  <c r="P295" i="3"/>
  <c r="Q295" i="3"/>
  <c r="R295" i="3"/>
  <c r="K296" i="3"/>
  <c r="L296" i="3"/>
  <c r="M296" i="3"/>
  <c r="N296" i="3"/>
  <c r="O296" i="3"/>
  <c r="P296" i="3"/>
  <c r="Q296" i="3"/>
  <c r="R296" i="3"/>
  <c r="K297" i="3"/>
  <c r="L297" i="3"/>
  <c r="M297" i="3"/>
  <c r="N297" i="3"/>
  <c r="O297" i="3"/>
  <c r="P297" i="3"/>
  <c r="Q297" i="3"/>
  <c r="R297" i="3"/>
  <c r="K298" i="3"/>
  <c r="L298" i="3"/>
  <c r="M298" i="3"/>
  <c r="N298" i="3"/>
  <c r="O298" i="3"/>
  <c r="P298" i="3"/>
  <c r="Q298" i="3"/>
  <c r="R298" i="3"/>
  <c r="K299" i="3"/>
  <c r="L299" i="3"/>
  <c r="M299" i="3"/>
  <c r="N299" i="3"/>
  <c r="O299" i="3"/>
  <c r="P299" i="3"/>
  <c r="Q299" i="3"/>
  <c r="R299" i="3"/>
  <c r="K300" i="3"/>
  <c r="L300" i="3"/>
  <c r="M300" i="3"/>
  <c r="N300" i="3"/>
  <c r="O300" i="3"/>
  <c r="P300" i="3"/>
  <c r="Q300" i="3"/>
  <c r="R300" i="3"/>
  <c r="K301" i="3"/>
  <c r="L301" i="3"/>
  <c r="M301" i="3"/>
  <c r="N301" i="3"/>
  <c r="O301" i="3"/>
  <c r="P301" i="3"/>
  <c r="Q301" i="3"/>
  <c r="R301" i="3"/>
  <c r="K302" i="3"/>
  <c r="L302" i="3"/>
  <c r="M302" i="3"/>
  <c r="N302" i="3"/>
  <c r="O302" i="3"/>
  <c r="P302" i="3"/>
  <c r="Q302" i="3"/>
  <c r="R302" i="3"/>
  <c r="K303" i="3"/>
  <c r="L303" i="3"/>
  <c r="M303" i="3"/>
  <c r="N303" i="3"/>
  <c r="O303" i="3"/>
  <c r="P303" i="3"/>
  <c r="Q303" i="3"/>
  <c r="R303" i="3"/>
  <c r="K304" i="3"/>
  <c r="L304" i="3"/>
  <c r="M304" i="3"/>
  <c r="N304" i="3"/>
  <c r="O304" i="3"/>
  <c r="P304" i="3"/>
  <c r="Q304" i="3"/>
  <c r="R304" i="3"/>
  <c r="K305" i="3"/>
  <c r="L305" i="3"/>
  <c r="M305" i="3"/>
  <c r="N305" i="3"/>
  <c r="O305" i="3"/>
  <c r="P305" i="3"/>
  <c r="Q305" i="3"/>
  <c r="R305" i="3"/>
  <c r="K306" i="3"/>
  <c r="L306" i="3"/>
  <c r="M306" i="3"/>
  <c r="N306" i="3"/>
  <c r="O306" i="3"/>
  <c r="P306" i="3"/>
  <c r="Q306" i="3"/>
  <c r="R306" i="3"/>
  <c r="K307" i="3"/>
  <c r="L307" i="3"/>
  <c r="M307" i="3"/>
  <c r="N307" i="3"/>
  <c r="O307" i="3"/>
  <c r="P307" i="3"/>
  <c r="Q307" i="3"/>
  <c r="R307" i="3"/>
  <c r="K308" i="3"/>
  <c r="L308" i="3"/>
  <c r="M308" i="3"/>
  <c r="N308" i="3"/>
  <c r="O308" i="3"/>
  <c r="P308" i="3"/>
  <c r="Q308" i="3"/>
  <c r="R308" i="3"/>
  <c r="K309" i="3"/>
  <c r="L309" i="3"/>
  <c r="M309" i="3"/>
  <c r="N309" i="3"/>
  <c r="O309" i="3"/>
  <c r="P309" i="3"/>
  <c r="Q309" i="3"/>
  <c r="R309" i="3"/>
  <c r="K310" i="3"/>
  <c r="L310" i="3"/>
  <c r="M310" i="3"/>
  <c r="N310" i="3"/>
  <c r="O310" i="3"/>
  <c r="P310" i="3"/>
  <c r="Q310" i="3"/>
  <c r="R310" i="3"/>
  <c r="K311" i="3"/>
  <c r="L311" i="3"/>
  <c r="M311" i="3"/>
  <c r="N311" i="3"/>
  <c r="O311" i="3"/>
  <c r="P311" i="3"/>
  <c r="Q311" i="3"/>
  <c r="R311" i="3"/>
  <c r="K312" i="3"/>
  <c r="L312" i="3"/>
  <c r="M312" i="3"/>
  <c r="N312" i="3"/>
  <c r="O312" i="3"/>
  <c r="P312" i="3"/>
  <c r="Q312" i="3"/>
  <c r="R312" i="3"/>
  <c r="K313" i="3"/>
  <c r="L313" i="3"/>
  <c r="M313" i="3"/>
  <c r="N313" i="3"/>
  <c r="O313" i="3"/>
  <c r="P313" i="3"/>
  <c r="Q313" i="3"/>
  <c r="R313" i="3"/>
  <c r="K314" i="3"/>
  <c r="L314" i="3"/>
  <c r="M314" i="3"/>
  <c r="N314" i="3"/>
  <c r="O314" i="3"/>
  <c r="P314" i="3"/>
  <c r="Q314" i="3"/>
  <c r="R314" i="3"/>
  <c r="K315" i="3"/>
  <c r="L315" i="3"/>
  <c r="M315" i="3"/>
  <c r="N315" i="3"/>
  <c r="O315" i="3"/>
  <c r="P315" i="3"/>
  <c r="Q315" i="3"/>
  <c r="R315" i="3"/>
  <c r="K316" i="3"/>
  <c r="L316" i="3"/>
  <c r="M316" i="3"/>
  <c r="N316" i="3"/>
  <c r="O316" i="3"/>
  <c r="P316" i="3"/>
  <c r="Q316" i="3"/>
  <c r="R316" i="3"/>
  <c r="K317" i="3"/>
  <c r="L317" i="3"/>
  <c r="M317" i="3"/>
  <c r="N317" i="3"/>
  <c r="O317" i="3"/>
  <c r="P317" i="3"/>
  <c r="Q317" i="3"/>
  <c r="R317" i="3"/>
  <c r="K318" i="3"/>
  <c r="L318" i="3"/>
  <c r="M318" i="3"/>
  <c r="N318" i="3"/>
  <c r="O318" i="3"/>
  <c r="P318" i="3"/>
  <c r="Q318" i="3"/>
  <c r="R318" i="3"/>
  <c r="K319" i="3"/>
  <c r="L319" i="3"/>
  <c r="M319" i="3"/>
  <c r="N319" i="3"/>
  <c r="O319" i="3"/>
  <c r="P319" i="3"/>
  <c r="Q319" i="3"/>
  <c r="R319" i="3"/>
  <c r="K320" i="3"/>
  <c r="L320" i="3"/>
  <c r="M320" i="3"/>
  <c r="N320" i="3"/>
  <c r="O320" i="3"/>
  <c r="P320" i="3"/>
  <c r="Q320" i="3"/>
  <c r="R320" i="3"/>
  <c r="K321" i="3"/>
  <c r="L321" i="3"/>
  <c r="M321" i="3"/>
  <c r="N321" i="3"/>
  <c r="O321" i="3"/>
  <c r="P321" i="3"/>
  <c r="Q321" i="3"/>
  <c r="R321" i="3"/>
  <c r="K322" i="3"/>
  <c r="L322" i="3"/>
  <c r="M322" i="3"/>
  <c r="N322" i="3"/>
  <c r="O322" i="3"/>
  <c r="P322" i="3"/>
  <c r="Q322" i="3"/>
  <c r="R322" i="3"/>
  <c r="K323" i="3"/>
  <c r="L323" i="3"/>
  <c r="M323" i="3"/>
  <c r="N323" i="3"/>
  <c r="O323" i="3"/>
  <c r="P323" i="3"/>
  <c r="Q323" i="3"/>
  <c r="R323" i="3"/>
  <c r="K324" i="3"/>
  <c r="L324" i="3"/>
  <c r="M324" i="3"/>
  <c r="N324" i="3"/>
  <c r="O324" i="3"/>
  <c r="P324" i="3"/>
  <c r="Q324" i="3"/>
  <c r="R324" i="3"/>
  <c r="K325" i="3"/>
  <c r="L325" i="3"/>
  <c r="M325" i="3"/>
  <c r="N325" i="3"/>
  <c r="O325" i="3"/>
  <c r="P325" i="3"/>
  <c r="Q325" i="3"/>
  <c r="R325" i="3"/>
  <c r="K326" i="3"/>
  <c r="L326" i="3"/>
  <c r="M326" i="3"/>
  <c r="N326" i="3"/>
  <c r="O326" i="3"/>
  <c r="P326" i="3"/>
  <c r="Q326" i="3"/>
  <c r="R326" i="3"/>
  <c r="K327" i="3"/>
  <c r="L327" i="3"/>
  <c r="M327" i="3"/>
  <c r="N327" i="3"/>
  <c r="O327" i="3"/>
  <c r="P327" i="3"/>
  <c r="Q327" i="3"/>
  <c r="R327" i="3"/>
  <c r="K328" i="3"/>
  <c r="L328" i="3"/>
  <c r="M328" i="3"/>
  <c r="N328" i="3"/>
  <c r="O328" i="3"/>
  <c r="P328" i="3"/>
  <c r="Q328" i="3"/>
  <c r="R328" i="3"/>
  <c r="K329" i="3"/>
  <c r="L329" i="3"/>
  <c r="M329" i="3"/>
  <c r="N329" i="3"/>
  <c r="O329" i="3"/>
  <c r="P329" i="3"/>
  <c r="Q329" i="3"/>
  <c r="R329" i="3"/>
  <c r="K330" i="3"/>
  <c r="L330" i="3"/>
  <c r="M330" i="3"/>
  <c r="N330" i="3"/>
  <c r="O330" i="3"/>
  <c r="P330" i="3"/>
  <c r="Q330" i="3"/>
  <c r="R330" i="3"/>
  <c r="K331" i="3"/>
  <c r="L331" i="3"/>
  <c r="M331" i="3"/>
  <c r="N331" i="3"/>
  <c r="O331" i="3"/>
  <c r="P331" i="3"/>
  <c r="Q331" i="3"/>
  <c r="R331" i="3"/>
  <c r="K332" i="3"/>
  <c r="L332" i="3"/>
  <c r="M332" i="3"/>
  <c r="N332" i="3"/>
  <c r="O332" i="3"/>
  <c r="P332" i="3"/>
  <c r="Q332" i="3"/>
  <c r="R332" i="3"/>
  <c r="K333" i="3"/>
  <c r="L333" i="3"/>
  <c r="M333" i="3"/>
  <c r="N333" i="3"/>
  <c r="O333" i="3"/>
  <c r="P333" i="3"/>
  <c r="Q333" i="3"/>
  <c r="R333" i="3"/>
  <c r="K334" i="3"/>
  <c r="L334" i="3"/>
  <c r="M334" i="3"/>
  <c r="N334" i="3"/>
  <c r="O334" i="3"/>
  <c r="P334" i="3"/>
  <c r="Q334" i="3"/>
  <c r="R334" i="3"/>
  <c r="K335" i="3"/>
  <c r="L335" i="3"/>
  <c r="M335" i="3"/>
  <c r="N335" i="3"/>
  <c r="O335" i="3"/>
  <c r="P335" i="3"/>
  <c r="Q335" i="3"/>
  <c r="R335" i="3"/>
  <c r="K336" i="3"/>
  <c r="L336" i="3"/>
  <c r="M336" i="3"/>
  <c r="N336" i="3"/>
  <c r="O336" i="3"/>
  <c r="P336" i="3"/>
  <c r="Q336" i="3"/>
  <c r="R336" i="3"/>
  <c r="K337" i="3"/>
  <c r="L337" i="3"/>
  <c r="M337" i="3"/>
  <c r="N337" i="3"/>
  <c r="O337" i="3"/>
  <c r="P337" i="3"/>
  <c r="Q337" i="3"/>
  <c r="R337" i="3"/>
  <c r="K338" i="3"/>
  <c r="L338" i="3"/>
  <c r="M338" i="3"/>
  <c r="N338" i="3"/>
  <c r="O338" i="3"/>
  <c r="P338" i="3"/>
  <c r="Q338" i="3"/>
  <c r="R338" i="3"/>
  <c r="K339" i="3"/>
  <c r="L339" i="3"/>
  <c r="M339" i="3"/>
  <c r="N339" i="3"/>
  <c r="O339" i="3"/>
  <c r="P339" i="3"/>
  <c r="Q339" i="3"/>
  <c r="R339" i="3"/>
  <c r="K340" i="3"/>
  <c r="L340" i="3"/>
  <c r="M340" i="3"/>
  <c r="N340" i="3"/>
  <c r="O340" i="3"/>
  <c r="P340" i="3"/>
  <c r="Q340" i="3"/>
  <c r="R340" i="3"/>
  <c r="J2" i="3"/>
  <c r="I2" i="3"/>
  <c r="H2" i="3"/>
  <c r="G2" i="3"/>
  <c r="B36" i="1"/>
  <c r="C36" i="1"/>
  <c r="D36" i="1"/>
  <c r="B100" i="1"/>
  <c r="C100" i="1"/>
  <c r="D100" i="1"/>
  <c r="B128" i="1"/>
  <c r="C128" i="1"/>
  <c r="D128" i="1"/>
  <c r="B50" i="1"/>
  <c r="C50" i="1"/>
  <c r="D50" i="1"/>
  <c r="B85" i="1"/>
  <c r="C85" i="1"/>
  <c r="D85" i="1"/>
  <c r="B235" i="1"/>
  <c r="C235" i="1"/>
  <c r="E235" i="1" s="1"/>
  <c r="D235" i="1"/>
  <c r="B92" i="1"/>
  <c r="C92" i="1"/>
  <c r="D92" i="1"/>
  <c r="B121" i="1"/>
  <c r="C121" i="1"/>
  <c r="D121" i="1"/>
  <c r="B99" i="1"/>
  <c r="C99" i="1"/>
  <c r="D99" i="1"/>
  <c r="B70" i="1"/>
  <c r="C70" i="1"/>
  <c r="D70" i="1"/>
  <c r="B32" i="1"/>
  <c r="C32" i="1"/>
  <c r="D32" i="1"/>
  <c r="B117" i="1"/>
  <c r="C117" i="1"/>
  <c r="D117" i="1"/>
  <c r="B171" i="1"/>
  <c r="C171" i="1"/>
  <c r="D171" i="1"/>
  <c r="B139" i="1"/>
  <c r="C139" i="1"/>
  <c r="D139" i="1"/>
  <c r="B48" i="1"/>
  <c r="C48" i="1"/>
  <c r="D48" i="1"/>
  <c r="B73" i="1"/>
  <c r="C73" i="1"/>
  <c r="D73" i="1"/>
  <c r="B188" i="1"/>
  <c r="C188" i="1"/>
  <c r="D188" i="1"/>
  <c r="B199" i="1"/>
  <c r="C199" i="1"/>
  <c r="D199" i="1"/>
  <c r="B17" i="1"/>
  <c r="C17" i="1"/>
  <c r="D17" i="1"/>
  <c r="B96" i="1"/>
  <c r="C96" i="1"/>
  <c r="D96" i="1"/>
  <c r="B205" i="1"/>
  <c r="C205" i="1"/>
  <c r="D205" i="1"/>
  <c r="B86" i="1"/>
  <c r="C86" i="1"/>
  <c r="D86" i="1"/>
  <c r="B178" i="1"/>
  <c r="C178" i="1"/>
  <c r="D178" i="1"/>
  <c r="B65" i="1"/>
  <c r="C65" i="1"/>
  <c r="D65" i="1"/>
  <c r="B33" i="1"/>
  <c r="C33" i="1"/>
  <c r="D33" i="1"/>
  <c r="B124" i="1"/>
  <c r="C124" i="1"/>
  <c r="D124" i="1"/>
  <c r="B154" i="1"/>
  <c r="C154" i="1"/>
  <c r="D154" i="1"/>
  <c r="B115" i="1"/>
  <c r="C115" i="1"/>
  <c r="D115" i="1"/>
  <c r="B194" i="1"/>
  <c r="C194" i="1"/>
  <c r="D194" i="1"/>
  <c r="B56" i="1"/>
  <c r="C56" i="1"/>
  <c r="D56" i="1"/>
  <c r="B71" i="1"/>
  <c r="C71" i="1"/>
  <c r="D71" i="1"/>
  <c r="B125" i="1"/>
  <c r="C125" i="1"/>
  <c r="D125" i="1"/>
  <c r="B44" i="1"/>
  <c r="C44" i="1"/>
  <c r="D44" i="1"/>
  <c r="B10" i="1"/>
  <c r="C10" i="1"/>
  <c r="D10" i="1"/>
  <c r="B93" i="1"/>
  <c r="C93" i="1"/>
  <c r="D93" i="1"/>
  <c r="B131" i="1"/>
  <c r="C131" i="1"/>
  <c r="D131" i="1"/>
  <c r="B58" i="1"/>
  <c r="C58" i="1"/>
  <c r="D58" i="1"/>
  <c r="B203" i="1"/>
  <c r="C203" i="1"/>
  <c r="F203" i="1" s="1"/>
  <c r="D203" i="1"/>
  <c r="B84" i="1"/>
  <c r="C84" i="1"/>
  <c r="D84" i="1"/>
  <c r="B109" i="1"/>
  <c r="C109" i="1"/>
  <c r="D109" i="1"/>
  <c r="B224" i="1"/>
  <c r="C224" i="1"/>
  <c r="D224" i="1"/>
  <c r="B53" i="1"/>
  <c r="C53" i="1"/>
  <c r="D53" i="1"/>
  <c r="B163" i="1"/>
  <c r="C163" i="1"/>
  <c r="D163" i="1"/>
  <c r="B55" i="1"/>
  <c r="C55" i="1"/>
  <c r="D55" i="1"/>
  <c r="B145" i="1"/>
  <c r="C145" i="1"/>
  <c r="D145" i="1"/>
  <c r="B134" i="1"/>
  <c r="C134" i="1"/>
  <c r="D134" i="1"/>
  <c r="B108" i="1"/>
  <c r="C108" i="1"/>
  <c r="D108" i="1"/>
  <c r="B57" i="1"/>
  <c r="C57" i="1"/>
  <c r="D57" i="1"/>
  <c r="B231" i="1"/>
  <c r="C231" i="1"/>
  <c r="E231" i="1" s="1"/>
  <c r="D231" i="1"/>
  <c r="B69" i="1"/>
  <c r="C69" i="1"/>
  <c r="D69" i="1"/>
  <c r="B54" i="1"/>
  <c r="C54" i="1"/>
  <c r="D54" i="1"/>
  <c r="B164" i="1"/>
  <c r="C164" i="1"/>
  <c r="D164" i="1"/>
  <c r="B149" i="1"/>
  <c r="C149" i="1"/>
  <c r="D149" i="1"/>
  <c r="B141" i="1"/>
  <c r="C141" i="1"/>
  <c r="D141" i="1"/>
  <c r="B169" i="1"/>
  <c r="C169" i="1"/>
  <c r="D169" i="1"/>
  <c r="B160" i="1"/>
  <c r="C160" i="1"/>
  <c r="D160" i="1"/>
  <c r="B137" i="1"/>
  <c r="C137" i="1"/>
  <c r="D137" i="1"/>
  <c r="B119" i="1"/>
  <c r="C119" i="1"/>
  <c r="D119" i="1"/>
  <c r="B177" i="1"/>
  <c r="C177" i="1"/>
  <c r="D177" i="1"/>
  <c r="B165" i="1"/>
  <c r="C165" i="1"/>
  <c r="D165" i="1"/>
  <c r="B60" i="1"/>
  <c r="C60" i="1"/>
  <c r="D60" i="1"/>
  <c r="B133" i="1"/>
  <c r="C133" i="1"/>
  <c r="D133" i="1"/>
  <c r="B7" i="1"/>
  <c r="C7" i="1"/>
  <c r="D7" i="1"/>
  <c r="B89" i="1"/>
  <c r="C89" i="1"/>
  <c r="D89" i="1"/>
  <c r="B222" i="1"/>
  <c r="C222" i="1"/>
  <c r="D222" i="1"/>
  <c r="B94" i="1"/>
  <c r="C94" i="1"/>
  <c r="D94" i="1"/>
  <c r="B147" i="1"/>
  <c r="C147" i="1"/>
  <c r="D147" i="1"/>
  <c r="B168" i="1"/>
  <c r="C168" i="1"/>
  <c r="D168" i="1"/>
  <c r="B103" i="1"/>
  <c r="C103" i="1"/>
  <c r="D103" i="1"/>
  <c r="B41" i="1"/>
  <c r="C41" i="1"/>
  <c r="D41" i="1"/>
  <c r="B46" i="1"/>
  <c r="C46" i="1"/>
  <c r="D46" i="1"/>
  <c r="B83" i="1"/>
  <c r="C83" i="1"/>
  <c r="D83" i="1"/>
  <c r="B140" i="1"/>
  <c r="C140" i="1"/>
  <c r="D140" i="1"/>
  <c r="B8" i="1"/>
  <c r="C8" i="1"/>
  <c r="D8" i="1"/>
  <c r="B114" i="1"/>
  <c r="C114" i="1"/>
  <c r="D114" i="1"/>
  <c r="B34" i="1"/>
  <c r="C34" i="1"/>
  <c r="D34" i="1"/>
  <c r="B62" i="1"/>
  <c r="C62" i="1"/>
  <c r="D62" i="1"/>
  <c r="B161" i="1"/>
  <c r="C161" i="1"/>
  <c r="D161" i="1"/>
  <c r="B136" i="1"/>
  <c r="C136" i="1"/>
  <c r="D136" i="1"/>
  <c r="B80" i="1"/>
  <c r="C80" i="1"/>
  <c r="D80" i="1"/>
  <c r="B156" i="1"/>
  <c r="C156" i="1"/>
  <c r="D156" i="1"/>
  <c r="B226" i="1"/>
  <c r="C226" i="1"/>
  <c r="E226" i="1" s="1"/>
  <c r="D226" i="1"/>
  <c r="B179" i="1"/>
  <c r="C179" i="1"/>
  <c r="D179" i="1"/>
  <c r="B213" i="1"/>
  <c r="C213" i="1"/>
  <c r="E213" i="1" s="1"/>
  <c r="D213" i="1"/>
  <c r="B220" i="1"/>
  <c r="C220" i="1"/>
  <c r="J220" i="1" s="1"/>
  <c r="D220" i="1"/>
  <c r="B111" i="1"/>
  <c r="C111" i="1"/>
  <c r="D111" i="1"/>
  <c r="B217" i="1"/>
  <c r="C217" i="1"/>
  <c r="E217" i="1" s="1"/>
  <c r="D217" i="1"/>
  <c r="B202" i="1"/>
  <c r="C202" i="1"/>
  <c r="D202" i="1"/>
  <c r="B126" i="1"/>
  <c r="C126" i="1"/>
  <c r="D126" i="1"/>
  <c r="B118" i="1"/>
  <c r="C118" i="1"/>
  <c r="D118" i="1"/>
  <c r="B22" i="1"/>
  <c r="C22" i="1"/>
  <c r="D22" i="1"/>
  <c r="B14" i="1"/>
  <c r="C14" i="1"/>
  <c r="D14" i="1"/>
  <c r="B98" i="1"/>
  <c r="C98" i="1"/>
  <c r="D98" i="1"/>
  <c r="B208" i="1"/>
  <c r="C208" i="1"/>
  <c r="I208" i="1" s="1"/>
  <c r="D208" i="1"/>
  <c r="B271" i="1"/>
  <c r="C271" i="1"/>
  <c r="L271" i="1" s="1"/>
  <c r="D271" i="1"/>
  <c r="B167" i="1"/>
  <c r="C167" i="1"/>
  <c r="D167" i="1"/>
  <c r="B148" i="1"/>
  <c r="C148" i="1"/>
  <c r="D148" i="1"/>
  <c r="B63" i="1"/>
  <c r="C63" i="1"/>
  <c r="D63" i="1"/>
  <c r="B260" i="1"/>
  <c r="C260" i="1"/>
  <c r="E260" i="1" s="1"/>
  <c r="D260" i="1"/>
  <c r="B223" i="1"/>
  <c r="C223" i="1"/>
  <c r="E223" i="1" s="1"/>
  <c r="D223" i="1"/>
  <c r="B24" i="1"/>
  <c r="C24" i="1"/>
  <c r="D24" i="1"/>
  <c r="B252" i="1"/>
  <c r="C252" i="1"/>
  <c r="H252" i="1" s="1"/>
  <c r="D252" i="1"/>
  <c r="B120" i="1"/>
  <c r="C120" i="1"/>
  <c r="D120" i="1"/>
  <c r="B151" i="1"/>
  <c r="C151" i="1"/>
  <c r="D151" i="1"/>
  <c r="B68" i="1"/>
  <c r="C68" i="1"/>
  <c r="D68" i="1"/>
  <c r="B11" i="1"/>
  <c r="C11" i="1"/>
  <c r="D11" i="1"/>
  <c r="B196" i="1"/>
  <c r="C196" i="1"/>
  <c r="D196" i="1"/>
  <c r="B74" i="1"/>
  <c r="C74" i="1"/>
  <c r="D74" i="1"/>
  <c r="B254" i="1"/>
  <c r="C254" i="1"/>
  <c r="E254" i="1" s="1"/>
  <c r="D254" i="1"/>
  <c r="B256" i="1"/>
  <c r="C256" i="1"/>
  <c r="L256" i="1" s="1"/>
  <c r="D256" i="1"/>
  <c r="B122" i="1"/>
  <c r="C122" i="1"/>
  <c r="D122" i="1"/>
  <c r="B9" i="1"/>
  <c r="C9" i="1"/>
  <c r="D9" i="1"/>
  <c r="B249" i="1"/>
  <c r="C249" i="1"/>
  <c r="H249" i="1" s="1"/>
  <c r="D249" i="1"/>
  <c r="B90" i="1"/>
  <c r="C90" i="1"/>
  <c r="D90" i="1"/>
  <c r="B172" i="1"/>
  <c r="C172" i="1"/>
  <c r="D172" i="1"/>
  <c r="B232" i="1"/>
  <c r="C232" i="1"/>
  <c r="E232" i="1" s="1"/>
  <c r="D232" i="1"/>
  <c r="B201" i="1"/>
  <c r="C201" i="1"/>
  <c r="D201" i="1"/>
  <c r="B261" i="1"/>
  <c r="C261" i="1"/>
  <c r="H261" i="1" s="1"/>
  <c r="D261" i="1"/>
  <c r="B228" i="1"/>
  <c r="C228" i="1"/>
  <c r="K228" i="1" s="1"/>
  <c r="D228" i="1"/>
  <c r="B227" i="1"/>
  <c r="C227" i="1"/>
  <c r="D227" i="1"/>
  <c r="B225" i="1"/>
  <c r="C225" i="1"/>
  <c r="G225" i="1" s="1"/>
  <c r="D225" i="1"/>
  <c r="B259" i="1"/>
  <c r="C259" i="1"/>
  <c r="L259" i="1" s="1"/>
  <c r="D259" i="1"/>
  <c r="B97" i="1"/>
  <c r="C97" i="1"/>
  <c r="D97" i="1"/>
  <c r="B38" i="1"/>
  <c r="C38" i="1"/>
  <c r="D38" i="1"/>
  <c r="B183" i="1"/>
  <c r="C183" i="1"/>
  <c r="D183" i="1"/>
  <c r="B181" i="1"/>
  <c r="C181" i="1"/>
  <c r="D181" i="1"/>
  <c r="B267" i="1"/>
  <c r="C267" i="1"/>
  <c r="H267" i="1" s="1"/>
  <c r="D267" i="1"/>
  <c r="B15" i="1"/>
  <c r="C15" i="1"/>
  <c r="D15" i="1"/>
  <c r="B239" i="1"/>
  <c r="C239" i="1"/>
  <c r="G239" i="1" s="1"/>
  <c r="D239" i="1"/>
  <c r="B265" i="1"/>
  <c r="C265" i="1"/>
  <c r="L265" i="1" s="1"/>
  <c r="D265" i="1"/>
  <c r="B216" i="1"/>
  <c r="C216" i="1"/>
  <c r="L216" i="1" s="1"/>
  <c r="D216" i="1"/>
  <c r="B270" i="1"/>
  <c r="C270" i="1"/>
  <c r="H270" i="1" s="1"/>
  <c r="D270" i="1"/>
  <c r="B182" i="1"/>
  <c r="C182" i="1"/>
  <c r="D182" i="1"/>
  <c r="B152" i="1"/>
  <c r="C152" i="1"/>
  <c r="D152" i="1"/>
  <c r="B191" i="1"/>
  <c r="C191" i="1"/>
  <c r="D191" i="1"/>
  <c r="B184" i="1"/>
  <c r="C184" i="1"/>
  <c r="D184" i="1"/>
  <c r="B132" i="1"/>
  <c r="C132" i="1"/>
  <c r="D132" i="1"/>
  <c r="B31" i="1"/>
  <c r="C31" i="1"/>
  <c r="D31" i="1"/>
  <c r="B262" i="1"/>
  <c r="C262" i="1"/>
  <c r="L262" i="1" s="1"/>
  <c r="D262" i="1"/>
  <c r="B185" i="1"/>
  <c r="C185" i="1"/>
  <c r="D185" i="1"/>
  <c r="B105" i="1"/>
  <c r="C105" i="1"/>
  <c r="D105" i="1"/>
  <c r="B39" i="1"/>
  <c r="C39" i="1"/>
  <c r="D39" i="1"/>
  <c r="B78" i="1"/>
  <c r="C78" i="1"/>
  <c r="D78" i="1"/>
  <c r="B251" i="1"/>
  <c r="C251" i="1"/>
  <c r="E251" i="1" s="1"/>
  <c r="D251" i="1"/>
  <c r="B21" i="1"/>
  <c r="C21" i="1"/>
  <c r="D21" i="1"/>
  <c r="B77" i="1"/>
  <c r="C77" i="1"/>
  <c r="D77" i="1"/>
  <c r="B130" i="1"/>
  <c r="C130" i="1"/>
  <c r="D130" i="1"/>
  <c r="B79" i="1"/>
  <c r="C79" i="1"/>
  <c r="D79" i="1"/>
  <c r="B35" i="1"/>
  <c r="C35" i="1"/>
  <c r="D35" i="1"/>
  <c r="B142" i="1"/>
  <c r="C142" i="1"/>
  <c r="D142" i="1"/>
  <c r="B112" i="1"/>
  <c r="C112" i="1"/>
  <c r="D112" i="1"/>
  <c r="B19" i="1"/>
  <c r="C19" i="1"/>
  <c r="D19" i="1"/>
  <c r="B237" i="1"/>
  <c r="C237" i="1"/>
  <c r="K237" i="1" s="1"/>
  <c r="D237" i="1"/>
  <c r="B45" i="1"/>
  <c r="C45" i="1"/>
  <c r="D45" i="1"/>
  <c r="B170" i="1"/>
  <c r="C170" i="1"/>
  <c r="D170" i="1"/>
  <c r="B258" i="1"/>
  <c r="C258" i="1"/>
  <c r="H258" i="1" s="1"/>
  <c r="D258" i="1"/>
  <c r="B218" i="1"/>
  <c r="C218" i="1"/>
  <c r="G218" i="1" s="1"/>
  <c r="D218" i="1"/>
  <c r="B66" i="1"/>
  <c r="C66" i="1"/>
  <c r="D66" i="1"/>
  <c r="B13" i="1"/>
  <c r="C13" i="1"/>
  <c r="D13" i="1"/>
  <c r="B87" i="1"/>
  <c r="C87" i="1"/>
  <c r="D87" i="1"/>
  <c r="B75" i="1"/>
  <c r="C75" i="1"/>
  <c r="D75" i="1"/>
  <c r="B59" i="1"/>
  <c r="C59" i="1"/>
  <c r="D59" i="1"/>
  <c r="B204" i="1"/>
  <c r="C204" i="1"/>
  <c r="J204" i="1" s="1"/>
  <c r="D204" i="1"/>
  <c r="B116" i="1"/>
  <c r="C116" i="1"/>
  <c r="D116" i="1"/>
  <c r="B192" i="1"/>
  <c r="C192" i="1"/>
  <c r="D192" i="1"/>
  <c r="B250" i="1"/>
  <c r="C250" i="1"/>
  <c r="L250" i="1" s="1"/>
  <c r="D250" i="1"/>
  <c r="B135" i="1"/>
  <c r="C135" i="1"/>
  <c r="D135" i="1"/>
  <c r="B138" i="1"/>
  <c r="C138" i="1"/>
  <c r="D138" i="1"/>
  <c r="B20" i="1"/>
  <c r="C20" i="1"/>
  <c r="D20" i="1"/>
  <c r="B102" i="1"/>
  <c r="C102" i="1"/>
  <c r="D102" i="1"/>
  <c r="B176" i="1"/>
  <c r="C176" i="1"/>
  <c r="D176" i="1"/>
  <c r="B61" i="1"/>
  <c r="C61" i="1"/>
  <c r="D61" i="1"/>
  <c r="B162" i="1"/>
  <c r="C162" i="1"/>
  <c r="D162" i="1"/>
  <c r="B110" i="1"/>
  <c r="C110" i="1"/>
  <c r="D110" i="1"/>
  <c r="B6" i="1"/>
  <c r="C6" i="1"/>
  <c r="E6" i="1" s="1"/>
  <c r="D6" i="1"/>
  <c r="B146" i="1"/>
  <c r="C146" i="1"/>
  <c r="D146" i="1"/>
  <c r="B197" i="1"/>
  <c r="C197" i="1"/>
  <c r="D197" i="1"/>
  <c r="B42" i="1"/>
  <c r="C42" i="1"/>
  <c r="D42" i="1"/>
  <c r="B95" i="1"/>
  <c r="C95" i="1"/>
  <c r="D95" i="1"/>
  <c r="B230" i="1"/>
  <c r="C230" i="1"/>
  <c r="E230" i="1" s="1"/>
  <c r="D230" i="1"/>
  <c r="B187" i="1"/>
  <c r="C187" i="1"/>
  <c r="D187" i="1"/>
  <c r="B150" i="1"/>
  <c r="C150" i="1"/>
  <c r="D150" i="1"/>
  <c r="B215" i="1"/>
  <c r="C215" i="1"/>
  <c r="F215" i="1" s="1"/>
  <c r="D215" i="1"/>
  <c r="B72" i="1"/>
  <c r="C72" i="1"/>
  <c r="D72" i="1"/>
  <c r="B107" i="1"/>
  <c r="C107" i="1"/>
  <c r="D107" i="1"/>
  <c r="B104" i="1"/>
  <c r="C104" i="1"/>
  <c r="D104" i="1"/>
  <c r="B158" i="1"/>
  <c r="C158" i="1"/>
  <c r="D158" i="1"/>
  <c r="B82" i="1"/>
  <c r="C82" i="1"/>
  <c r="D82" i="1"/>
  <c r="B81" i="1"/>
  <c r="C81" i="1"/>
  <c r="D81" i="1"/>
  <c r="B269" i="1"/>
  <c r="C269" i="1"/>
  <c r="E269" i="1" s="1"/>
  <c r="D269" i="1"/>
  <c r="B180" i="1"/>
  <c r="C180" i="1"/>
  <c r="D180" i="1"/>
  <c r="B173" i="1"/>
  <c r="C173" i="1"/>
  <c r="D173" i="1"/>
  <c r="B245" i="1"/>
  <c r="C245" i="1"/>
  <c r="E245" i="1" s="1"/>
  <c r="D245" i="1"/>
  <c r="B268" i="1"/>
  <c r="C268" i="1"/>
  <c r="L268" i="1" s="1"/>
  <c r="D268" i="1"/>
  <c r="B273" i="1"/>
  <c r="C273" i="1"/>
  <c r="H273" i="1" s="1"/>
  <c r="D273" i="1"/>
  <c r="B159" i="1"/>
  <c r="C159" i="1"/>
  <c r="D159" i="1"/>
  <c r="B76" i="1"/>
  <c r="C76" i="1"/>
  <c r="D76" i="1"/>
  <c r="B211" i="1"/>
  <c r="C211" i="1"/>
  <c r="E211" i="1" s="1"/>
  <c r="D211" i="1"/>
  <c r="B212" i="1"/>
  <c r="C212" i="1"/>
  <c r="F212" i="1" s="1"/>
  <c r="D212" i="1"/>
  <c r="B253" i="1"/>
  <c r="C253" i="1"/>
  <c r="L253" i="1" s="1"/>
  <c r="D253" i="1"/>
  <c r="B264" i="1"/>
  <c r="C264" i="1"/>
  <c r="H264" i="1" s="1"/>
  <c r="D264" i="1"/>
  <c r="B248" i="1"/>
  <c r="C248" i="1"/>
  <c r="E248" i="1" s="1"/>
  <c r="D248" i="1"/>
  <c r="B23" i="1"/>
  <c r="C23" i="1"/>
  <c r="D23" i="1"/>
  <c r="B238" i="1"/>
  <c r="C238" i="1"/>
  <c r="L238" i="1" s="1"/>
  <c r="D238" i="1"/>
  <c r="B143" i="1"/>
  <c r="C143" i="1"/>
  <c r="D143" i="1"/>
  <c r="B37" i="1"/>
  <c r="C37" i="1"/>
  <c r="D37" i="1"/>
  <c r="B198" i="1"/>
  <c r="C198" i="1"/>
  <c r="J198" i="1" s="1"/>
  <c r="D198" i="1"/>
  <c r="B263" i="1"/>
  <c r="C263" i="1"/>
  <c r="E263" i="1" s="1"/>
  <c r="D263" i="1"/>
  <c r="B229" i="1"/>
  <c r="C229" i="1"/>
  <c r="D229" i="1"/>
  <c r="B243" i="1"/>
  <c r="C243" i="1"/>
  <c r="G243" i="1" s="1"/>
  <c r="D243" i="1"/>
  <c r="B106" i="1"/>
  <c r="C106" i="1"/>
  <c r="D106" i="1"/>
  <c r="B195" i="1"/>
  <c r="C195" i="1"/>
  <c r="D195" i="1"/>
  <c r="B266" i="1"/>
  <c r="C266" i="1"/>
  <c r="E266" i="1" s="1"/>
  <c r="D266" i="1"/>
  <c r="B166" i="1"/>
  <c r="C166" i="1"/>
  <c r="D166" i="1"/>
  <c r="B129" i="1"/>
  <c r="C129" i="1"/>
  <c r="D129" i="1"/>
  <c r="B174" i="1"/>
  <c r="C174" i="1"/>
  <c r="D174" i="1"/>
  <c r="B52" i="1"/>
  <c r="C52" i="1"/>
  <c r="D52" i="1"/>
  <c r="B193" i="1"/>
  <c r="C193" i="1"/>
  <c r="D193" i="1"/>
  <c r="B157" i="1"/>
  <c r="C157" i="1"/>
  <c r="D157" i="1"/>
  <c r="B144" i="1"/>
  <c r="C144" i="1"/>
  <c r="D144" i="1"/>
  <c r="B67" i="1"/>
  <c r="C67" i="1"/>
  <c r="D67" i="1"/>
  <c r="B101" i="1"/>
  <c r="C101" i="1"/>
  <c r="D101" i="1"/>
  <c r="B123" i="1"/>
  <c r="C123" i="1"/>
  <c r="D123" i="1"/>
  <c r="B209" i="1"/>
  <c r="C209" i="1"/>
  <c r="L209" i="1" s="1"/>
  <c r="D209" i="1"/>
  <c r="B236" i="1"/>
  <c r="C236" i="1"/>
  <c r="D236" i="1"/>
  <c r="B64" i="1"/>
  <c r="C64" i="1"/>
  <c r="D64" i="1"/>
  <c r="B127" i="1"/>
  <c r="C127" i="1"/>
  <c r="D127" i="1"/>
  <c r="B244" i="1"/>
  <c r="C244" i="1"/>
  <c r="G244" i="1" s="1"/>
  <c r="D244" i="1"/>
  <c r="B200" i="1"/>
  <c r="C200" i="1"/>
  <c r="D200" i="1"/>
  <c r="B189" i="1"/>
  <c r="C189" i="1"/>
  <c r="L189" i="1" s="1"/>
  <c r="D189" i="1"/>
  <c r="B234" i="1"/>
  <c r="C234" i="1"/>
  <c r="G234" i="1" s="1"/>
  <c r="D234" i="1"/>
  <c r="B207" i="1"/>
  <c r="C207" i="1"/>
  <c r="F207" i="1" s="1"/>
  <c r="D207" i="1"/>
  <c r="B210" i="1"/>
  <c r="C210" i="1"/>
  <c r="J210" i="1" s="1"/>
  <c r="D210" i="1"/>
  <c r="B88" i="1"/>
  <c r="C88" i="1"/>
  <c r="D88" i="1"/>
  <c r="B40" i="1"/>
  <c r="C40" i="1"/>
  <c r="D40" i="1"/>
  <c r="B113" i="1"/>
  <c r="C113" i="1"/>
  <c r="D113" i="1"/>
  <c r="B49" i="1"/>
  <c r="C49" i="1"/>
  <c r="D49" i="1"/>
  <c r="B91" i="1"/>
  <c r="C91" i="1"/>
  <c r="D91" i="1"/>
  <c r="B51" i="1"/>
  <c r="C51" i="1"/>
  <c r="D51" i="1"/>
  <c r="B18" i="1"/>
  <c r="C18" i="1"/>
  <c r="D18" i="1"/>
  <c r="B190" i="1"/>
  <c r="C190" i="1"/>
  <c r="D190" i="1"/>
  <c r="B12" i="1"/>
  <c r="C12" i="1"/>
  <c r="D12" i="1"/>
  <c r="B175" i="1"/>
  <c r="C175" i="1"/>
  <c r="D175" i="1"/>
  <c r="B246" i="1"/>
  <c r="C246" i="1"/>
  <c r="H246" i="1" s="1"/>
  <c r="D246" i="1"/>
  <c r="B186" i="1"/>
  <c r="C186" i="1"/>
  <c r="D186" i="1"/>
  <c r="B257" i="1"/>
  <c r="C257" i="1"/>
  <c r="E257" i="1" s="1"/>
  <c r="D257" i="1"/>
  <c r="B155" i="1"/>
  <c r="C155" i="1"/>
  <c r="D155" i="1"/>
  <c r="B233" i="1"/>
  <c r="C233" i="1"/>
  <c r="H233" i="1" s="1"/>
  <c r="D233" i="1"/>
  <c r="B214" i="1"/>
  <c r="C214" i="1"/>
  <c r="D214" i="1"/>
  <c r="B221" i="1"/>
  <c r="C221" i="1"/>
  <c r="H221" i="1" s="1"/>
  <c r="D221" i="1"/>
  <c r="B153" i="1"/>
  <c r="C153" i="1"/>
  <c r="D153" i="1"/>
  <c r="B47" i="1"/>
  <c r="C47" i="1"/>
  <c r="D47" i="1"/>
  <c r="B16" i="1"/>
  <c r="C16" i="1"/>
  <c r="D16" i="1"/>
  <c r="B43" i="1"/>
  <c r="C43" i="1"/>
  <c r="D43" i="1"/>
  <c r="B219" i="1"/>
  <c r="C219" i="1"/>
  <c r="J219" i="1" s="1"/>
  <c r="D219" i="1"/>
  <c r="B206" i="1"/>
  <c r="C206" i="1"/>
  <c r="D206" i="1"/>
  <c r="D275" i="3"/>
  <c r="E275" i="3"/>
  <c r="F275" i="3"/>
  <c r="D276" i="3"/>
  <c r="E276" i="3"/>
  <c r="F276" i="3"/>
  <c r="D277" i="3"/>
  <c r="E277" i="3"/>
  <c r="F277" i="3"/>
  <c r="D278" i="3"/>
  <c r="E278" i="3"/>
  <c r="F278" i="3"/>
  <c r="D279" i="3"/>
  <c r="E279" i="3"/>
  <c r="F279" i="3"/>
  <c r="D280" i="3"/>
  <c r="E280" i="3"/>
  <c r="F280" i="3"/>
  <c r="D281" i="3"/>
  <c r="E281" i="3"/>
  <c r="F281" i="3"/>
  <c r="D282" i="3"/>
  <c r="E282" i="3"/>
  <c r="F282" i="3"/>
  <c r="D283" i="3"/>
  <c r="E283" i="3"/>
  <c r="F283" i="3"/>
  <c r="D284" i="3"/>
  <c r="E284" i="3"/>
  <c r="F284" i="3"/>
  <c r="D285" i="3"/>
  <c r="E285" i="3"/>
  <c r="F285" i="3"/>
  <c r="D286" i="3"/>
  <c r="E286" i="3"/>
  <c r="F286" i="3"/>
  <c r="D287" i="3"/>
  <c r="E287" i="3"/>
  <c r="F287" i="3"/>
  <c r="D288" i="3"/>
  <c r="E288" i="3"/>
  <c r="F288" i="3"/>
  <c r="D289" i="3"/>
  <c r="E289" i="3"/>
  <c r="F289" i="3"/>
  <c r="D290" i="3"/>
  <c r="E290" i="3"/>
  <c r="F290" i="3"/>
  <c r="D291" i="3"/>
  <c r="E291" i="3"/>
  <c r="F291" i="3"/>
  <c r="D292" i="3"/>
  <c r="E292" i="3"/>
  <c r="F292" i="3"/>
  <c r="D293" i="3"/>
  <c r="E293" i="3"/>
  <c r="F293" i="3"/>
  <c r="D294" i="3"/>
  <c r="E294" i="3"/>
  <c r="F294" i="3"/>
  <c r="D295" i="3"/>
  <c r="E295" i="3"/>
  <c r="F295" i="3"/>
  <c r="D296" i="3"/>
  <c r="E296" i="3"/>
  <c r="F296" i="3"/>
  <c r="D297" i="3"/>
  <c r="E297" i="3"/>
  <c r="F297" i="3"/>
  <c r="D298" i="3"/>
  <c r="E298" i="3"/>
  <c r="F298" i="3"/>
  <c r="D299" i="3"/>
  <c r="E299" i="3"/>
  <c r="F299" i="3"/>
  <c r="D300" i="3"/>
  <c r="E300" i="3"/>
  <c r="F300" i="3"/>
  <c r="D301" i="3"/>
  <c r="E301" i="3"/>
  <c r="F301" i="3"/>
  <c r="D302" i="3"/>
  <c r="E302" i="3"/>
  <c r="F302" i="3"/>
  <c r="D303" i="3"/>
  <c r="E303" i="3"/>
  <c r="F303" i="3"/>
  <c r="D304" i="3"/>
  <c r="E304" i="3"/>
  <c r="F304" i="3"/>
  <c r="D305" i="3"/>
  <c r="E305" i="3"/>
  <c r="F305" i="3"/>
  <c r="D306" i="3"/>
  <c r="E306" i="3"/>
  <c r="F306" i="3"/>
  <c r="D307" i="3"/>
  <c r="E307" i="3"/>
  <c r="F307" i="3"/>
  <c r="D308" i="3"/>
  <c r="E308" i="3"/>
  <c r="F308" i="3"/>
  <c r="D309" i="3"/>
  <c r="E309" i="3"/>
  <c r="F309" i="3"/>
  <c r="D310" i="3"/>
  <c r="E310" i="3"/>
  <c r="F310" i="3"/>
  <c r="D311" i="3"/>
  <c r="E311" i="3"/>
  <c r="F311" i="3"/>
  <c r="D312" i="3"/>
  <c r="E312" i="3"/>
  <c r="F312" i="3"/>
  <c r="D313" i="3"/>
  <c r="E313" i="3"/>
  <c r="F313" i="3"/>
  <c r="D314" i="3"/>
  <c r="E314" i="3"/>
  <c r="F314" i="3"/>
  <c r="D315" i="3"/>
  <c r="E315" i="3"/>
  <c r="F315" i="3"/>
  <c r="D316" i="3"/>
  <c r="E316" i="3"/>
  <c r="F316" i="3"/>
  <c r="D317" i="3"/>
  <c r="E317" i="3"/>
  <c r="F317" i="3"/>
  <c r="D318" i="3"/>
  <c r="E318" i="3"/>
  <c r="F318" i="3"/>
  <c r="D319" i="3"/>
  <c r="E319" i="3"/>
  <c r="F319" i="3"/>
  <c r="D320" i="3"/>
  <c r="E320" i="3"/>
  <c r="F320" i="3"/>
  <c r="D321" i="3"/>
  <c r="E321" i="3"/>
  <c r="F321" i="3"/>
  <c r="D322" i="3"/>
  <c r="E322" i="3"/>
  <c r="F322" i="3"/>
  <c r="D323" i="3"/>
  <c r="E323" i="3"/>
  <c r="F323" i="3"/>
  <c r="D324" i="3"/>
  <c r="E324" i="3"/>
  <c r="F324" i="3"/>
  <c r="D325" i="3"/>
  <c r="E325" i="3"/>
  <c r="F325" i="3"/>
  <c r="D326" i="3"/>
  <c r="E326" i="3"/>
  <c r="F326" i="3"/>
  <c r="D327" i="3"/>
  <c r="E327" i="3"/>
  <c r="F327" i="3"/>
  <c r="D328" i="3"/>
  <c r="E328" i="3"/>
  <c r="F328" i="3"/>
  <c r="D329" i="3"/>
  <c r="E329" i="3"/>
  <c r="F329" i="3"/>
  <c r="D330" i="3"/>
  <c r="E330" i="3"/>
  <c r="F330" i="3"/>
  <c r="D331" i="3"/>
  <c r="E331" i="3"/>
  <c r="F331" i="3"/>
  <c r="D332" i="3"/>
  <c r="E332" i="3"/>
  <c r="F332" i="3"/>
  <c r="D333" i="3"/>
  <c r="E333" i="3"/>
  <c r="F333" i="3"/>
  <c r="D334" i="3"/>
  <c r="E334" i="3"/>
  <c r="F334" i="3"/>
  <c r="D335" i="3"/>
  <c r="E335" i="3"/>
  <c r="F335" i="3"/>
  <c r="D336" i="3"/>
  <c r="E336" i="3"/>
  <c r="F336" i="3"/>
  <c r="D337" i="3"/>
  <c r="E337" i="3"/>
  <c r="F337" i="3"/>
  <c r="D338" i="3"/>
  <c r="E338" i="3"/>
  <c r="F338" i="3"/>
  <c r="D339" i="3"/>
  <c r="E339" i="3"/>
  <c r="F339" i="3"/>
  <c r="D340" i="3"/>
  <c r="E340" i="3"/>
  <c r="F340" i="3"/>
  <c r="G247" i="1" l="1"/>
  <c r="G273" i="1"/>
  <c r="K271" i="1"/>
  <c r="G270" i="1"/>
  <c r="K268" i="1"/>
  <c r="G267" i="1"/>
  <c r="K265" i="1"/>
  <c r="G264" i="1"/>
  <c r="K262" i="1"/>
  <c r="G261" i="1"/>
  <c r="K259" i="1"/>
  <c r="G258" i="1"/>
  <c r="K256" i="1"/>
  <c r="G255" i="1"/>
  <c r="K253" i="1"/>
  <c r="G252" i="1"/>
  <c r="K250" i="1"/>
  <c r="G249" i="1"/>
  <c r="G246" i="1"/>
  <c r="K244" i="1"/>
  <c r="F243" i="1"/>
  <c r="H241" i="1"/>
  <c r="H239" i="1"/>
  <c r="J237" i="1"/>
  <c r="L235" i="1"/>
  <c r="F234" i="1"/>
  <c r="H232" i="1"/>
  <c r="H230" i="1"/>
  <c r="J228" i="1"/>
  <c r="L226" i="1"/>
  <c r="F225" i="1"/>
  <c r="H223" i="1"/>
  <c r="F221" i="1"/>
  <c r="H218" i="1"/>
  <c r="L215" i="1"/>
  <c r="F213" i="1"/>
  <c r="K210" i="1"/>
  <c r="E208" i="1"/>
  <c r="K204" i="1"/>
  <c r="L198" i="1"/>
  <c r="F273" i="1"/>
  <c r="J271" i="1"/>
  <c r="F270" i="1"/>
  <c r="J268" i="1"/>
  <c r="F267" i="1"/>
  <c r="J265" i="1"/>
  <c r="F264" i="1"/>
  <c r="J262" i="1"/>
  <c r="F261" i="1"/>
  <c r="J259" i="1"/>
  <c r="F258" i="1"/>
  <c r="J256" i="1"/>
  <c r="F255" i="1"/>
  <c r="J253" i="1"/>
  <c r="F252" i="1"/>
  <c r="J250" i="1"/>
  <c r="F249" i="1"/>
  <c r="F246" i="1"/>
  <c r="J244" i="1"/>
  <c r="E243" i="1"/>
  <c r="I237" i="1"/>
  <c r="K235" i="1"/>
  <c r="E234" i="1"/>
  <c r="G230" i="1"/>
  <c r="I228" i="1"/>
  <c r="K226" i="1"/>
  <c r="E225" i="1"/>
  <c r="I215" i="1"/>
  <c r="L207" i="1"/>
  <c r="K198" i="1"/>
  <c r="I16" i="1"/>
  <c r="J16" i="1"/>
  <c r="K16" i="1"/>
  <c r="L16" i="1"/>
  <c r="E16" i="1"/>
  <c r="F16" i="1"/>
  <c r="G16" i="1"/>
  <c r="H16" i="1"/>
  <c r="F214" i="1"/>
  <c r="G214" i="1"/>
  <c r="K214" i="1"/>
  <c r="L214" i="1"/>
  <c r="E186" i="1"/>
  <c r="F186" i="1"/>
  <c r="G186" i="1"/>
  <c r="H186" i="1"/>
  <c r="I186" i="1"/>
  <c r="J186" i="1"/>
  <c r="K186" i="1"/>
  <c r="L186" i="1"/>
  <c r="F190" i="1"/>
  <c r="G190" i="1"/>
  <c r="H190" i="1"/>
  <c r="I190" i="1"/>
  <c r="J190" i="1"/>
  <c r="K190" i="1"/>
  <c r="L190" i="1"/>
  <c r="E190" i="1"/>
  <c r="I49" i="1"/>
  <c r="J49" i="1"/>
  <c r="K49" i="1"/>
  <c r="L49" i="1"/>
  <c r="E49" i="1"/>
  <c r="F49" i="1"/>
  <c r="G49" i="1"/>
  <c r="H49" i="1"/>
  <c r="G210" i="1"/>
  <c r="H210" i="1"/>
  <c r="I210" i="1"/>
  <c r="J200" i="1"/>
  <c r="K200" i="1"/>
  <c r="L200" i="1"/>
  <c r="E200" i="1"/>
  <c r="I200" i="1"/>
  <c r="J236" i="1"/>
  <c r="K236" i="1"/>
  <c r="I67" i="1"/>
  <c r="J67" i="1"/>
  <c r="K67" i="1"/>
  <c r="L67" i="1"/>
  <c r="E67" i="1"/>
  <c r="F67" i="1"/>
  <c r="G67" i="1"/>
  <c r="H67" i="1"/>
  <c r="I52" i="1"/>
  <c r="J52" i="1"/>
  <c r="K52" i="1"/>
  <c r="L52" i="1"/>
  <c r="E52" i="1"/>
  <c r="F52" i="1"/>
  <c r="G52" i="1"/>
  <c r="H52" i="1"/>
  <c r="F229" i="1"/>
  <c r="G229" i="1"/>
  <c r="J143" i="1"/>
  <c r="K143" i="1"/>
  <c r="L143" i="1"/>
  <c r="E143" i="1"/>
  <c r="F143" i="1"/>
  <c r="G143" i="1"/>
  <c r="H143" i="1"/>
  <c r="I143" i="1"/>
  <c r="I76" i="1"/>
  <c r="J76" i="1"/>
  <c r="K76" i="1"/>
  <c r="L76" i="1"/>
  <c r="E76" i="1"/>
  <c r="F76" i="1"/>
  <c r="G76" i="1"/>
  <c r="H76" i="1"/>
  <c r="E81" i="1"/>
  <c r="F81" i="1"/>
  <c r="G81" i="1"/>
  <c r="H81" i="1"/>
  <c r="I81" i="1"/>
  <c r="J81" i="1"/>
  <c r="K81" i="1"/>
  <c r="L81" i="1"/>
  <c r="E107" i="1"/>
  <c r="F107" i="1"/>
  <c r="G107" i="1"/>
  <c r="H107" i="1"/>
  <c r="I107" i="1"/>
  <c r="K107" i="1"/>
  <c r="L107" i="1"/>
  <c r="J107" i="1"/>
  <c r="F187" i="1"/>
  <c r="G187" i="1"/>
  <c r="H187" i="1"/>
  <c r="I187" i="1"/>
  <c r="J187" i="1"/>
  <c r="K187" i="1"/>
  <c r="L187" i="1"/>
  <c r="E187" i="1"/>
  <c r="J197" i="1"/>
  <c r="K197" i="1"/>
  <c r="L197" i="1"/>
  <c r="E197" i="1"/>
  <c r="I197" i="1"/>
  <c r="E162" i="1"/>
  <c r="F162" i="1"/>
  <c r="G162" i="1"/>
  <c r="H162" i="1"/>
  <c r="I162" i="1"/>
  <c r="J162" i="1"/>
  <c r="K162" i="1"/>
  <c r="L162" i="1"/>
  <c r="E20" i="1"/>
  <c r="F20" i="1"/>
  <c r="G20" i="1"/>
  <c r="H20" i="1"/>
  <c r="I20" i="1"/>
  <c r="J20" i="1"/>
  <c r="K20" i="1"/>
  <c r="L20" i="1"/>
  <c r="E192" i="1"/>
  <c r="F192" i="1"/>
  <c r="G192" i="1"/>
  <c r="H192" i="1"/>
  <c r="I192" i="1"/>
  <c r="J192" i="1"/>
  <c r="K192" i="1"/>
  <c r="E75" i="1"/>
  <c r="F75" i="1"/>
  <c r="G75" i="1"/>
  <c r="H75" i="1"/>
  <c r="I75" i="1"/>
  <c r="J75" i="1"/>
  <c r="K75" i="1"/>
  <c r="L75" i="1"/>
  <c r="J218" i="1"/>
  <c r="K218" i="1"/>
  <c r="E218" i="1"/>
  <c r="E35" i="1"/>
  <c r="F35" i="1"/>
  <c r="G35" i="1"/>
  <c r="H35" i="1"/>
  <c r="I35" i="1"/>
  <c r="J35" i="1"/>
  <c r="K35" i="1"/>
  <c r="L35" i="1"/>
  <c r="E21" i="1"/>
  <c r="F21" i="1"/>
  <c r="G21" i="1"/>
  <c r="H21" i="1"/>
  <c r="I21" i="1"/>
  <c r="J21" i="1"/>
  <c r="K21" i="1"/>
  <c r="L21" i="1"/>
  <c r="E105" i="1"/>
  <c r="F105" i="1"/>
  <c r="G105" i="1"/>
  <c r="H105" i="1"/>
  <c r="I105" i="1"/>
  <c r="J105" i="1"/>
  <c r="K105" i="1"/>
  <c r="L105" i="1"/>
  <c r="F132" i="1"/>
  <c r="J132" i="1"/>
  <c r="E132" i="1"/>
  <c r="G132" i="1"/>
  <c r="H132" i="1"/>
  <c r="I132" i="1"/>
  <c r="K132" i="1"/>
  <c r="L132" i="1"/>
  <c r="J182" i="1"/>
  <c r="K182" i="1"/>
  <c r="L182" i="1"/>
  <c r="E182" i="1"/>
  <c r="F182" i="1"/>
  <c r="G182" i="1"/>
  <c r="H182" i="1"/>
  <c r="I182" i="1"/>
  <c r="J239" i="1"/>
  <c r="K239" i="1"/>
  <c r="E183" i="1"/>
  <c r="F183" i="1"/>
  <c r="G183" i="1"/>
  <c r="H183" i="1"/>
  <c r="I183" i="1"/>
  <c r="J183" i="1"/>
  <c r="K183" i="1"/>
  <c r="L183" i="1"/>
  <c r="E201" i="1"/>
  <c r="F201" i="1"/>
  <c r="G201" i="1"/>
  <c r="H201" i="1"/>
  <c r="I201" i="1"/>
  <c r="E68" i="1"/>
  <c r="F68" i="1"/>
  <c r="G68" i="1"/>
  <c r="H68" i="1"/>
  <c r="I68" i="1"/>
  <c r="J68" i="1"/>
  <c r="K68" i="1"/>
  <c r="L68" i="1"/>
  <c r="E24" i="1"/>
  <c r="F24" i="1"/>
  <c r="G24" i="1"/>
  <c r="H24" i="1"/>
  <c r="I24" i="1"/>
  <c r="J24" i="1"/>
  <c r="K24" i="1"/>
  <c r="L24" i="1"/>
  <c r="F148" i="1"/>
  <c r="G148" i="1"/>
  <c r="H148" i="1"/>
  <c r="I148" i="1"/>
  <c r="J148" i="1"/>
  <c r="K148" i="1"/>
  <c r="L148" i="1"/>
  <c r="E148" i="1"/>
  <c r="E98" i="1"/>
  <c r="F98" i="1"/>
  <c r="G98" i="1"/>
  <c r="H98" i="1"/>
  <c r="I98" i="1"/>
  <c r="J98" i="1"/>
  <c r="K98" i="1"/>
  <c r="L98" i="1"/>
  <c r="E126" i="1"/>
  <c r="F126" i="1"/>
  <c r="J126" i="1"/>
  <c r="K126" i="1"/>
  <c r="L126" i="1"/>
  <c r="G126" i="1"/>
  <c r="H126" i="1"/>
  <c r="I126" i="1"/>
  <c r="F220" i="1"/>
  <c r="G220" i="1"/>
  <c r="K220" i="1"/>
  <c r="L220" i="1"/>
  <c r="E156" i="1"/>
  <c r="F156" i="1"/>
  <c r="G156" i="1"/>
  <c r="H156" i="1"/>
  <c r="I156" i="1"/>
  <c r="J156" i="1"/>
  <c r="K156" i="1"/>
  <c r="L156" i="1"/>
  <c r="E62" i="1"/>
  <c r="F62" i="1"/>
  <c r="G62" i="1"/>
  <c r="H62" i="1"/>
  <c r="I62" i="1"/>
  <c r="J62" i="1"/>
  <c r="K62" i="1"/>
  <c r="L62" i="1"/>
  <c r="J140" i="1"/>
  <c r="K140" i="1"/>
  <c r="L140" i="1"/>
  <c r="E140" i="1"/>
  <c r="F140" i="1"/>
  <c r="G140" i="1"/>
  <c r="H140" i="1"/>
  <c r="I140" i="1"/>
  <c r="I103" i="1"/>
  <c r="J103" i="1"/>
  <c r="K103" i="1"/>
  <c r="L103" i="1"/>
  <c r="E103" i="1"/>
  <c r="F103" i="1"/>
  <c r="G103" i="1"/>
  <c r="H103" i="1"/>
  <c r="G222" i="1"/>
  <c r="H222" i="1"/>
  <c r="E60" i="1"/>
  <c r="F60" i="1"/>
  <c r="G60" i="1"/>
  <c r="H60" i="1"/>
  <c r="I60" i="1"/>
  <c r="J60" i="1"/>
  <c r="K60" i="1"/>
  <c r="L60" i="1"/>
  <c r="J137" i="1"/>
  <c r="K137" i="1"/>
  <c r="L137" i="1"/>
  <c r="E137" i="1"/>
  <c r="F137" i="1"/>
  <c r="G137" i="1"/>
  <c r="H137" i="1"/>
  <c r="I137" i="1"/>
  <c r="J149" i="1"/>
  <c r="K149" i="1"/>
  <c r="L149" i="1"/>
  <c r="E149" i="1"/>
  <c r="F149" i="1"/>
  <c r="G149" i="1"/>
  <c r="H149" i="1"/>
  <c r="I149" i="1"/>
  <c r="F145" i="1"/>
  <c r="G145" i="1"/>
  <c r="H145" i="1"/>
  <c r="I145" i="1"/>
  <c r="J145" i="1"/>
  <c r="K145" i="1"/>
  <c r="L145" i="1"/>
  <c r="E145" i="1"/>
  <c r="J224" i="1"/>
  <c r="K224" i="1"/>
  <c r="I58" i="1"/>
  <c r="J58" i="1"/>
  <c r="K58" i="1"/>
  <c r="L58" i="1"/>
  <c r="E58" i="1"/>
  <c r="F58" i="1"/>
  <c r="G58" i="1"/>
  <c r="H58" i="1"/>
  <c r="E44" i="1"/>
  <c r="F44" i="1"/>
  <c r="G44" i="1"/>
  <c r="H44" i="1"/>
  <c r="I44" i="1"/>
  <c r="J44" i="1"/>
  <c r="K44" i="1"/>
  <c r="L44" i="1"/>
  <c r="J194" i="1"/>
  <c r="K194" i="1"/>
  <c r="L194" i="1"/>
  <c r="E194" i="1"/>
  <c r="F194" i="1"/>
  <c r="G194" i="1"/>
  <c r="I194" i="1"/>
  <c r="E33" i="1"/>
  <c r="F33" i="1"/>
  <c r="G33" i="1"/>
  <c r="H33" i="1"/>
  <c r="I33" i="1"/>
  <c r="J33" i="1"/>
  <c r="K33" i="1"/>
  <c r="L33" i="1"/>
  <c r="F205" i="1"/>
  <c r="G205" i="1"/>
  <c r="H205" i="1"/>
  <c r="I205" i="1"/>
  <c r="J205" i="1"/>
  <c r="K205" i="1"/>
  <c r="L205" i="1"/>
  <c r="J188" i="1"/>
  <c r="K188" i="1"/>
  <c r="L188" i="1"/>
  <c r="E188" i="1"/>
  <c r="F188" i="1"/>
  <c r="G188" i="1"/>
  <c r="I188" i="1"/>
  <c r="E171" i="1"/>
  <c r="F171" i="1"/>
  <c r="G171" i="1"/>
  <c r="H171" i="1"/>
  <c r="I171" i="1"/>
  <c r="J171" i="1"/>
  <c r="K171" i="1"/>
  <c r="L171" i="1"/>
  <c r="E99" i="1"/>
  <c r="F99" i="1"/>
  <c r="G99" i="1"/>
  <c r="H99" i="1"/>
  <c r="I99" i="1"/>
  <c r="J99" i="1"/>
  <c r="K99" i="1"/>
  <c r="L99" i="1"/>
  <c r="I85" i="1"/>
  <c r="J85" i="1"/>
  <c r="K85" i="1"/>
  <c r="L85" i="1"/>
  <c r="E85" i="1"/>
  <c r="F85" i="1"/>
  <c r="G85" i="1"/>
  <c r="H85" i="1"/>
  <c r="E36" i="1"/>
  <c r="F36" i="1"/>
  <c r="G36" i="1"/>
  <c r="H36" i="1"/>
  <c r="I36" i="1"/>
  <c r="J36" i="1"/>
  <c r="K36" i="1"/>
  <c r="L36" i="1"/>
  <c r="I28" i="1"/>
  <c r="J28" i="1"/>
  <c r="K28" i="1"/>
  <c r="L28" i="1"/>
  <c r="E28" i="1"/>
  <c r="F28" i="1"/>
  <c r="G28" i="1"/>
  <c r="H28" i="1"/>
  <c r="J242" i="1"/>
  <c r="K242" i="1"/>
  <c r="E273" i="1"/>
  <c r="I271" i="1"/>
  <c r="E270" i="1"/>
  <c r="I268" i="1"/>
  <c r="E267" i="1"/>
  <c r="I265" i="1"/>
  <c r="E264" i="1"/>
  <c r="I262" i="1"/>
  <c r="E261" i="1"/>
  <c r="I259" i="1"/>
  <c r="E258" i="1"/>
  <c r="I256" i="1"/>
  <c r="E255" i="1"/>
  <c r="I253" i="1"/>
  <c r="E252" i="1"/>
  <c r="I250" i="1"/>
  <c r="E249" i="1"/>
  <c r="E246" i="1"/>
  <c r="I244" i="1"/>
  <c r="L242" i="1"/>
  <c r="L240" i="1"/>
  <c r="F239" i="1"/>
  <c r="H237" i="1"/>
  <c r="J235" i="1"/>
  <c r="L233" i="1"/>
  <c r="L231" i="1"/>
  <c r="F230" i="1"/>
  <c r="H228" i="1"/>
  <c r="J226" i="1"/>
  <c r="L224" i="1"/>
  <c r="L222" i="1"/>
  <c r="I220" i="1"/>
  <c r="F218" i="1"/>
  <c r="H215" i="1"/>
  <c r="L212" i="1"/>
  <c r="F210" i="1"/>
  <c r="K207" i="1"/>
  <c r="I203" i="1"/>
  <c r="L272" i="1"/>
  <c r="H271" i="1"/>
  <c r="L269" i="1"/>
  <c r="H268" i="1"/>
  <c r="L266" i="1"/>
  <c r="H265" i="1"/>
  <c r="L263" i="1"/>
  <c r="H262" i="1"/>
  <c r="L260" i="1"/>
  <c r="H259" i="1"/>
  <c r="L257" i="1"/>
  <c r="H256" i="1"/>
  <c r="L254" i="1"/>
  <c r="H253" i="1"/>
  <c r="L251" i="1"/>
  <c r="H250" i="1"/>
  <c r="L248" i="1"/>
  <c r="L245" i="1"/>
  <c r="H244" i="1"/>
  <c r="I242" i="1"/>
  <c r="K240" i="1"/>
  <c r="E239" i="1"/>
  <c r="G237" i="1"/>
  <c r="I235" i="1"/>
  <c r="I233" i="1"/>
  <c r="K231" i="1"/>
  <c r="G228" i="1"/>
  <c r="I226" i="1"/>
  <c r="I224" i="1"/>
  <c r="K222" i="1"/>
  <c r="H220" i="1"/>
  <c r="J217" i="1"/>
  <c r="G215" i="1"/>
  <c r="I212" i="1"/>
  <c r="E210" i="1"/>
  <c r="J207" i="1"/>
  <c r="H203" i="1"/>
  <c r="H197" i="1"/>
  <c r="K272" i="1"/>
  <c r="G271" i="1"/>
  <c r="K269" i="1"/>
  <c r="G268" i="1"/>
  <c r="K266" i="1"/>
  <c r="G265" i="1"/>
  <c r="K263" i="1"/>
  <c r="G262" i="1"/>
  <c r="K260" i="1"/>
  <c r="G259" i="1"/>
  <c r="K257" i="1"/>
  <c r="G256" i="1"/>
  <c r="K254" i="1"/>
  <c r="G253" i="1"/>
  <c r="K251" i="1"/>
  <c r="G250" i="1"/>
  <c r="K248" i="1"/>
  <c r="K245" i="1"/>
  <c r="F244" i="1"/>
  <c r="H242" i="1"/>
  <c r="J240" i="1"/>
  <c r="F237" i="1"/>
  <c r="H235" i="1"/>
  <c r="J231" i="1"/>
  <c r="L229" i="1"/>
  <c r="F228" i="1"/>
  <c r="H226" i="1"/>
  <c r="H224" i="1"/>
  <c r="J222" i="1"/>
  <c r="E220" i="1"/>
  <c r="I217" i="1"/>
  <c r="H212" i="1"/>
  <c r="G203" i="1"/>
  <c r="G197" i="1"/>
  <c r="J206" i="1"/>
  <c r="K206" i="1"/>
  <c r="L206" i="1"/>
  <c r="E206" i="1"/>
  <c r="E47" i="1"/>
  <c r="F47" i="1"/>
  <c r="G47" i="1"/>
  <c r="H47" i="1"/>
  <c r="I47" i="1"/>
  <c r="J47" i="1"/>
  <c r="K47" i="1"/>
  <c r="L47" i="1"/>
  <c r="J233" i="1"/>
  <c r="K233" i="1"/>
  <c r="E18" i="1"/>
  <c r="F18" i="1"/>
  <c r="G18" i="1"/>
  <c r="H18" i="1"/>
  <c r="I18" i="1"/>
  <c r="J18" i="1"/>
  <c r="K18" i="1"/>
  <c r="L18" i="1"/>
  <c r="F113" i="1"/>
  <c r="G113" i="1"/>
  <c r="H113" i="1"/>
  <c r="E113" i="1"/>
  <c r="I113" i="1"/>
  <c r="J113" i="1"/>
  <c r="K113" i="1"/>
  <c r="L113" i="1"/>
  <c r="G207" i="1"/>
  <c r="H207" i="1"/>
  <c r="I207" i="1"/>
  <c r="J209" i="1"/>
  <c r="K209" i="1"/>
  <c r="E209" i="1"/>
  <c r="E144" i="1"/>
  <c r="F144" i="1"/>
  <c r="G144" i="1"/>
  <c r="H144" i="1"/>
  <c r="I144" i="1"/>
  <c r="J144" i="1"/>
  <c r="K144" i="1"/>
  <c r="L144" i="1"/>
  <c r="E174" i="1"/>
  <c r="F174" i="1"/>
  <c r="G174" i="1"/>
  <c r="H174" i="1"/>
  <c r="I174" i="1"/>
  <c r="J174" i="1"/>
  <c r="K174" i="1"/>
  <c r="L174" i="1"/>
  <c r="E195" i="1"/>
  <c r="F195" i="1"/>
  <c r="G195" i="1"/>
  <c r="H195" i="1"/>
  <c r="I195" i="1"/>
  <c r="J195" i="1"/>
  <c r="K195" i="1"/>
  <c r="F238" i="1"/>
  <c r="G238" i="1"/>
  <c r="E159" i="1"/>
  <c r="F159" i="1"/>
  <c r="G159" i="1"/>
  <c r="H159" i="1"/>
  <c r="I159" i="1"/>
  <c r="J159" i="1"/>
  <c r="K159" i="1"/>
  <c r="L159" i="1"/>
  <c r="J173" i="1"/>
  <c r="K173" i="1"/>
  <c r="L173" i="1"/>
  <c r="E173" i="1"/>
  <c r="F173" i="1"/>
  <c r="G173" i="1"/>
  <c r="H173" i="1"/>
  <c r="I173" i="1"/>
  <c r="I82" i="1"/>
  <c r="J82" i="1"/>
  <c r="K82" i="1"/>
  <c r="L82" i="1"/>
  <c r="E82" i="1"/>
  <c r="F82" i="1"/>
  <c r="G82" i="1"/>
  <c r="H82" i="1"/>
  <c r="E72" i="1"/>
  <c r="F72" i="1"/>
  <c r="G72" i="1"/>
  <c r="H72" i="1"/>
  <c r="I72" i="1"/>
  <c r="J72" i="1"/>
  <c r="K72" i="1"/>
  <c r="L72" i="1"/>
  <c r="J230" i="1"/>
  <c r="K230" i="1"/>
  <c r="J146" i="1"/>
  <c r="K146" i="1"/>
  <c r="L146" i="1"/>
  <c r="E146" i="1"/>
  <c r="F146" i="1"/>
  <c r="G146" i="1"/>
  <c r="H146" i="1"/>
  <c r="I146" i="1"/>
  <c r="I61" i="1"/>
  <c r="J61" i="1"/>
  <c r="K61" i="1"/>
  <c r="L61" i="1"/>
  <c r="E61" i="1"/>
  <c r="F61" i="1"/>
  <c r="G61" i="1"/>
  <c r="H61" i="1"/>
  <c r="E138" i="1"/>
  <c r="F138" i="1"/>
  <c r="G138" i="1"/>
  <c r="H138" i="1"/>
  <c r="I138" i="1"/>
  <c r="J138" i="1"/>
  <c r="K138" i="1"/>
  <c r="L138" i="1"/>
  <c r="F116" i="1"/>
  <c r="G116" i="1"/>
  <c r="E116" i="1"/>
  <c r="H116" i="1"/>
  <c r="I116" i="1"/>
  <c r="J116" i="1"/>
  <c r="K116" i="1"/>
  <c r="L116" i="1"/>
  <c r="E87" i="1"/>
  <c r="F87" i="1"/>
  <c r="G87" i="1"/>
  <c r="H87" i="1"/>
  <c r="I87" i="1"/>
  <c r="J87" i="1"/>
  <c r="K87" i="1"/>
  <c r="L87" i="1"/>
  <c r="I19" i="1"/>
  <c r="J19" i="1"/>
  <c r="K19" i="1"/>
  <c r="L19" i="1"/>
  <c r="E19" i="1"/>
  <c r="F19" i="1"/>
  <c r="G19" i="1"/>
  <c r="H19" i="1"/>
  <c r="I79" i="1"/>
  <c r="J79" i="1"/>
  <c r="K79" i="1"/>
  <c r="L79" i="1"/>
  <c r="E79" i="1"/>
  <c r="F79" i="1"/>
  <c r="G79" i="1"/>
  <c r="H79" i="1"/>
  <c r="J185" i="1"/>
  <c r="K185" i="1"/>
  <c r="L185" i="1"/>
  <c r="E185" i="1"/>
  <c r="F185" i="1"/>
  <c r="G185" i="1"/>
  <c r="H185" i="1"/>
  <c r="I185" i="1"/>
  <c r="F184" i="1"/>
  <c r="G184" i="1"/>
  <c r="H184" i="1"/>
  <c r="I184" i="1"/>
  <c r="J184" i="1"/>
  <c r="K184" i="1"/>
  <c r="L184" i="1"/>
  <c r="E184" i="1"/>
  <c r="E15" i="1"/>
  <c r="F15" i="1"/>
  <c r="G15" i="1"/>
  <c r="H15" i="1"/>
  <c r="I15" i="1"/>
  <c r="J15" i="1"/>
  <c r="K15" i="1"/>
  <c r="L15" i="1"/>
  <c r="E38" i="1"/>
  <c r="F38" i="1"/>
  <c r="G38" i="1"/>
  <c r="H38" i="1"/>
  <c r="I38" i="1"/>
  <c r="J38" i="1"/>
  <c r="K38" i="1"/>
  <c r="L38" i="1"/>
  <c r="J227" i="1"/>
  <c r="K227" i="1"/>
  <c r="F232" i="1"/>
  <c r="G232" i="1"/>
  <c r="E9" i="1"/>
  <c r="F9" i="1"/>
  <c r="G9" i="1"/>
  <c r="H9" i="1"/>
  <c r="I9" i="1"/>
  <c r="J9" i="1"/>
  <c r="K9" i="1"/>
  <c r="L9" i="1"/>
  <c r="E74" i="1"/>
  <c r="F74" i="1"/>
  <c r="G74" i="1"/>
  <c r="H74" i="1"/>
  <c r="I74" i="1"/>
  <c r="J74" i="1"/>
  <c r="K74" i="1"/>
  <c r="L74" i="1"/>
  <c r="F151" i="1"/>
  <c r="G151" i="1"/>
  <c r="H151" i="1"/>
  <c r="I151" i="1"/>
  <c r="J151" i="1"/>
  <c r="K151" i="1"/>
  <c r="L151" i="1"/>
  <c r="E151" i="1"/>
  <c r="F223" i="1"/>
  <c r="G223" i="1"/>
  <c r="J167" i="1"/>
  <c r="K167" i="1"/>
  <c r="L167" i="1"/>
  <c r="E167" i="1"/>
  <c r="F167" i="1"/>
  <c r="G167" i="1"/>
  <c r="H167" i="1"/>
  <c r="I167" i="1"/>
  <c r="E14" i="1"/>
  <c r="F14" i="1"/>
  <c r="G14" i="1"/>
  <c r="H14" i="1"/>
  <c r="I14" i="1"/>
  <c r="J14" i="1"/>
  <c r="K14" i="1"/>
  <c r="L14" i="1"/>
  <c r="F202" i="1"/>
  <c r="G202" i="1"/>
  <c r="H202" i="1"/>
  <c r="I202" i="1"/>
  <c r="J202" i="1"/>
  <c r="K202" i="1"/>
  <c r="L202" i="1"/>
  <c r="E202" i="1"/>
  <c r="G213" i="1"/>
  <c r="H213" i="1"/>
  <c r="I213" i="1"/>
  <c r="E80" i="1"/>
  <c r="F80" i="1"/>
  <c r="G80" i="1"/>
  <c r="H80" i="1"/>
  <c r="I80" i="1"/>
  <c r="J80" i="1"/>
  <c r="K80" i="1"/>
  <c r="L80" i="1"/>
  <c r="I34" i="1"/>
  <c r="J34" i="1"/>
  <c r="K34" i="1"/>
  <c r="L34" i="1"/>
  <c r="E34" i="1"/>
  <c r="F34" i="1"/>
  <c r="G34" i="1"/>
  <c r="H34" i="1"/>
  <c r="E83" i="1"/>
  <c r="F83" i="1"/>
  <c r="G83" i="1"/>
  <c r="H83" i="1"/>
  <c r="I83" i="1"/>
  <c r="J83" i="1"/>
  <c r="K83" i="1"/>
  <c r="L83" i="1"/>
  <c r="E168" i="1"/>
  <c r="F168" i="1"/>
  <c r="G168" i="1"/>
  <c r="H168" i="1"/>
  <c r="I168" i="1"/>
  <c r="J168" i="1"/>
  <c r="K168" i="1"/>
  <c r="L168" i="1"/>
  <c r="E89" i="1"/>
  <c r="F89" i="1"/>
  <c r="G89" i="1"/>
  <c r="H89" i="1"/>
  <c r="I89" i="1"/>
  <c r="J89" i="1"/>
  <c r="K89" i="1"/>
  <c r="L89" i="1"/>
  <c r="E165" i="1"/>
  <c r="F165" i="1"/>
  <c r="G165" i="1"/>
  <c r="H165" i="1"/>
  <c r="I165" i="1"/>
  <c r="J165" i="1"/>
  <c r="K165" i="1"/>
  <c r="L165" i="1"/>
  <c r="F160" i="1"/>
  <c r="G160" i="1"/>
  <c r="H160" i="1"/>
  <c r="I160" i="1"/>
  <c r="J160" i="1"/>
  <c r="K160" i="1"/>
  <c r="L160" i="1"/>
  <c r="E160" i="1"/>
  <c r="J164" i="1"/>
  <c r="K164" i="1"/>
  <c r="L164" i="1"/>
  <c r="E164" i="1"/>
  <c r="F164" i="1"/>
  <c r="G164" i="1"/>
  <c r="H164" i="1"/>
  <c r="I164" i="1"/>
  <c r="E57" i="1"/>
  <c r="F57" i="1"/>
  <c r="G57" i="1"/>
  <c r="H57" i="1"/>
  <c r="I57" i="1"/>
  <c r="J57" i="1"/>
  <c r="K57" i="1"/>
  <c r="L57" i="1"/>
  <c r="I55" i="1"/>
  <c r="J55" i="1"/>
  <c r="K55" i="1"/>
  <c r="L55" i="1"/>
  <c r="E55" i="1"/>
  <c r="F55" i="1"/>
  <c r="G55" i="1"/>
  <c r="H55" i="1"/>
  <c r="I109" i="1"/>
  <c r="J109" i="1"/>
  <c r="E109" i="1"/>
  <c r="F109" i="1"/>
  <c r="G109" i="1"/>
  <c r="H109" i="1"/>
  <c r="K109" i="1"/>
  <c r="L109" i="1"/>
  <c r="F131" i="1"/>
  <c r="G131" i="1"/>
  <c r="H131" i="1"/>
  <c r="I131" i="1"/>
  <c r="J131" i="1"/>
  <c r="K131" i="1"/>
  <c r="L131" i="1"/>
  <c r="E131" i="1"/>
  <c r="F125" i="1"/>
  <c r="G125" i="1"/>
  <c r="E125" i="1"/>
  <c r="H125" i="1"/>
  <c r="I125" i="1"/>
  <c r="J125" i="1"/>
  <c r="K125" i="1"/>
  <c r="L125" i="1"/>
  <c r="I115" i="1"/>
  <c r="J115" i="1"/>
  <c r="H115" i="1"/>
  <c r="K115" i="1"/>
  <c r="L115" i="1"/>
  <c r="E115" i="1"/>
  <c r="F115" i="1"/>
  <c r="G115" i="1"/>
  <c r="E65" i="1"/>
  <c r="F65" i="1"/>
  <c r="G65" i="1"/>
  <c r="H65" i="1"/>
  <c r="I65" i="1"/>
  <c r="J65" i="1"/>
  <c r="K65" i="1"/>
  <c r="L65" i="1"/>
  <c r="E96" i="1"/>
  <c r="F96" i="1"/>
  <c r="G96" i="1"/>
  <c r="H96" i="1"/>
  <c r="I96" i="1"/>
  <c r="J96" i="1"/>
  <c r="K96" i="1"/>
  <c r="L96" i="1"/>
  <c r="I73" i="1"/>
  <c r="J73" i="1"/>
  <c r="K73" i="1"/>
  <c r="L73" i="1"/>
  <c r="E73" i="1"/>
  <c r="F73" i="1"/>
  <c r="G73" i="1"/>
  <c r="H73" i="1"/>
  <c r="E117" i="1"/>
  <c r="F117" i="1"/>
  <c r="J117" i="1"/>
  <c r="K117" i="1"/>
  <c r="L117" i="1"/>
  <c r="G117" i="1"/>
  <c r="H117" i="1"/>
  <c r="I117" i="1"/>
  <c r="I121" i="1"/>
  <c r="J121" i="1"/>
  <c r="E121" i="1"/>
  <c r="F121" i="1"/>
  <c r="G121" i="1"/>
  <c r="H121" i="1"/>
  <c r="K121" i="1"/>
  <c r="L121" i="1"/>
  <c r="E50" i="1"/>
  <c r="F50" i="1"/>
  <c r="G50" i="1"/>
  <c r="H50" i="1"/>
  <c r="I50" i="1"/>
  <c r="J50" i="1"/>
  <c r="K50" i="1"/>
  <c r="L50" i="1"/>
  <c r="E27" i="1"/>
  <c r="F27" i="1"/>
  <c r="G27" i="1"/>
  <c r="H27" i="1"/>
  <c r="I27" i="1"/>
  <c r="J27" i="1"/>
  <c r="K27" i="1"/>
  <c r="L27" i="1"/>
  <c r="F241" i="1"/>
  <c r="G241" i="1"/>
  <c r="J272" i="1"/>
  <c r="F271" i="1"/>
  <c r="J269" i="1"/>
  <c r="F268" i="1"/>
  <c r="J266" i="1"/>
  <c r="F265" i="1"/>
  <c r="J263" i="1"/>
  <c r="F262" i="1"/>
  <c r="J260" i="1"/>
  <c r="F259" i="1"/>
  <c r="J257" i="1"/>
  <c r="F256" i="1"/>
  <c r="J254" i="1"/>
  <c r="F253" i="1"/>
  <c r="J251" i="1"/>
  <c r="F250" i="1"/>
  <c r="J248" i="1"/>
  <c r="J245" i="1"/>
  <c r="E244" i="1"/>
  <c r="G242" i="1"/>
  <c r="I240" i="1"/>
  <c r="K238" i="1"/>
  <c r="E237" i="1"/>
  <c r="G233" i="1"/>
  <c r="I231" i="1"/>
  <c r="K229" i="1"/>
  <c r="E228" i="1"/>
  <c r="G224" i="1"/>
  <c r="I222" i="1"/>
  <c r="L219" i="1"/>
  <c r="H217" i="1"/>
  <c r="J214" i="1"/>
  <c r="G212" i="1"/>
  <c r="I209" i="1"/>
  <c r="E207" i="1"/>
  <c r="F197" i="1"/>
  <c r="I272" i="1"/>
  <c r="E271" i="1"/>
  <c r="I269" i="1"/>
  <c r="E268" i="1"/>
  <c r="I266" i="1"/>
  <c r="E265" i="1"/>
  <c r="I263" i="1"/>
  <c r="E262" i="1"/>
  <c r="I260" i="1"/>
  <c r="E259" i="1"/>
  <c r="I257" i="1"/>
  <c r="E256" i="1"/>
  <c r="I254" i="1"/>
  <c r="E253" i="1"/>
  <c r="I251" i="1"/>
  <c r="E250" i="1"/>
  <c r="I248" i="1"/>
  <c r="E247" i="1"/>
  <c r="I245" i="1"/>
  <c r="L243" i="1"/>
  <c r="F242" i="1"/>
  <c r="H240" i="1"/>
  <c r="J238" i="1"/>
  <c r="L236" i="1"/>
  <c r="L234" i="1"/>
  <c r="F233" i="1"/>
  <c r="H231" i="1"/>
  <c r="J229" i="1"/>
  <c r="L227" i="1"/>
  <c r="L225" i="1"/>
  <c r="F224" i="1"/>
  <c r="F222" i="1"/>
  <c r="K219" i="1"/>
  <c r="I214" i="1"/>
  <c r="H209" i="1"/>
  <c r="I206" i="1"/>
  <c r="L201" i="1"/>
  <c r="L195" i="1"/>
  <c r="L273" i="1"/>
  <c r="H272" i="1"/>
  <c r="L270" i="1"/>
  <c r="H269" i="1"/>
  <c r="L267" i="1"/>
  <c r="H266" i="1"/>
  <c r="L264" i="1"/>
  <c r="H263" i="1"/>
  <c r="L261" i="1"/>
  <c r="H260" i="1"/>
  <c r="L258" i="1"/>
  <c r="H257" i="1"/>
  <c r="L255" i="1"/>
  <c r="H254" i="1"/>
  <c r="L252" i="1"/>
  <c r="H251" i="1"/>
  <c r="L249" i="1"/>
  <c r="H248" i="1"/>
  <c r="L246" i="1"/>
  <c r="H245" i="1"/>
  <c r="K243" i="1"/>
  <c r="E242" i="1"/>
  <c r="G240" i="1"/>
  <c r="I238" i="1"/>
  <c r="I236" i="1"/>
  <c r="K234" i="1"/>
  <c r="E233" i="1"/>
  <c r="G231" i="1"/>
  <c r="I229" i="1"/>
  <c r="I227" i="1"/>
  <c r="K225" i="1"/>
  <c r="E224" i="1"/>
  <c r="E222" i="1"/>
  <c r="H214" i="1"/>
  <c r="J211" i="1"/>
  <c r="G209" i="1"/>
  <c r="H206" i="1"/>
  <c r="K201" i="1"/>
  <c r="H194" i="1"/>
  <c r="G219" i="1"/>
  <c r="H219" i="1"/>
  <c r="I219" i="1"/>
  <c r="E153" i="1"/>
  <c r="F153" i="1"/>
  <c r="G153" i="1"/>
  <c r="H153" i="1"/>
  <c r="I153" i="1"/>
  <c r="J153" i="1"/>
  <c r="K153" i="1"/>
  <c r="L153" i="1"/>
  <c r="J155" i="1"/>
  <c r="K155" i="1"/>
  <c r="L155" i="1"/>
  <c r="E155" i="1"/>
  <c r="F155" i="1"/>
  <c r="G155" i="1"/>
  <c r="H155" i="1"/>
  <c r="I155" i="1"/>
  <c r="F175" i="1"/>
  <c r="G175" i="1"/>
  <c r="H175" i="1"/>
  <c r="I175" i="1"/>
  <c r="J175" i="1"/>
  <c r="K175" i="1"/>
  <c r="L175" i="1"/>
  <c r="E175" i="1"/>
  <c r="E51" i="1"/>
  <c r="F51" i="1"/>
  <c r="G51" i="1"/>
  <c r="H51" i="1"/>
  <c r="I51" i="1"/>
  <c r="J51" i="1"/>
  <c r="K51" i="1"/>
  <c r="L51" i="1"/>
  <c r="I40" i="1"/>
  <c r="J40" i="1"/>
  <c r="K40" i="1"/>
  <c r="L40" i="1"/>
  <c r="E40" i="1"/>
  <c r="F40" i="1"/>
  <c r="G40" i="1"/>
  <c r="H40" i="1"/>
  <c r="I127" i="1"/>
  <c r="J127" i="1"/>
  <c r="E127" i="1"/>
  <c r="F127" i="1"/>
  <c r="G127" i="1"/>
  <c r="H127" i="1"/>
  <c r="K127" i="1"/>
  <c r="L127" i="1"/>
  <c r="E123" i="1"/>
  <c r="F123" i="1"/>
  <c r="J123" i="1"/>
  <c r="K123" i="1"/>
  <c r="G123" i="1"/>
  <c r="H123" i="1"/>
  <c r="I123" i="1"/>
  <c r="L123" i="1"/>
  <c r="F157" i="1"/>
  <c r="G157" i="1"/>
  <c r="H157" i="1"/>
  <c r="I157" i="1"/>
  <c r="J157" i="1"/>
  <c r="K157" i="1"/>
  <c r="L157" i="1"/>
  <c r="E157" i="1"/>
  <c r="E129" i="1"/>
  <c r="F129" i="1"/>
  <c r="J129" i="1"/>
  <c r="K129" i="1"/>
  <c r="G129" i="1"/>
  <c r="H129" i="1"/>
  <c r="I129" i="1"/>
  <c r="L129" i="1"/>
  <c r="I106" i="1"/>
  <c r="J106" i="1"/>
  <c r="K106" i="1"/>
  <c r="L106" i="1"/>
  <c r="E106" i="1"/>
  <c r="G106" i="1"/>
  <c r="H106" i="1"/>
  <c r="F106" i="1"/>
  <c r="E198" i="1"/>
  <c r="F198" i="1"/>
  <c r="G198" i="1"/>
  <c r="H198" i="1"/>
  <c r="I198" i="1"/>
  <c r="E23" i="1"/>
  <c r="F23" i="1"/>
  <c r="G23" i="1"/>
  <c r="H23" i="1"/>
  <c r="I23" i="1"/>
  <c r="J23" i="1"/>
  <c r="K23" i="1"/>
  <c r="L23" i="1"/>
  <c r="J212" i="1"/>
  <c r="K212" i="1"/>
  <c r="E212" i="1"/>
  <c r="E180" i="1"/>
  <c r="F180" i="1"/>
  <c r="G180" i="1"/>
  <c r="H180" i="1"/>
  <c r="I180" i="1"/>
  <c r="J180" i="1"/>
  <c r="K180" i="1"/>
  <c r="L180" i="1"/>
  <c r="J158" i="1"/>
  <c r="K158" i="1"/>
  <c r="L158" i="1"/>
  <c r="E158" i="1"/>
  <c r="F158" i="1"/>
  <c r="G158" i="1"/>
  <c r="H158" i="1"/>
  <c r="I158" i="1"/>
  <c r="J215" i="1"/>
  <c r="K215" i="1"/>
  <c r="E215" i="1"/>
  <c r="E95" i="1"/>
  <c r="F95" i="1"/>
  <c r="G95" i="1"/>
  <c r="H95" i="1"/>
  <c r="I95" i="1"/>
  <c r="J95" i="1"/>
  <c r="K95" i="1"/>
  <c r="L95" i="1"/>
  <c r="F6" i="1"/>
  <c r="G6" i="1"/>
  <c r="H6" i="1"/>
  <c r="I6" i="1"/>
  <c r="J6" i="1"/>
  <c r="K6" i="1"/>
  <c r="L6" i="1"/>
  <c r="J176" i="1"/>
  <c r="K176" i="1"/>
  <c r="L176" i="1"/>
  <c r="E176" i="1"/>
  <c r="F176" i="1"/>
  <c r="G176" i="1"/>
  <c r="H176" i="1"/>
  <c r="I176" i="1"/>
  <c r="E135" i="1"/>
  <c r="F135" i="1"/>
  <c r="G135" i="1"/>
  <c r="H135" i="1"/>
  <c r="I135" i="1"/>
  <c r="J135" i="1"/>
  <c r="K135" i="1"/>
  <c r="L135" i="1"/>
  <c r="E204" i="1"/>
  <c r="F204" i="1"/>
  <c r="G204" i="1"/>
  <c r="H204" i="1"/>
  <c r="I204" i="1"/>
  <c r="I13" i="1"/>
  <c r="J13" i="1"/>
  <c r="K13" i="1"/>
  <c r="L13" i="1"/>
  <c r="E13" i="1"/>
  <c r="F13" i="1"/>
  <c r="G13" i="1"/>
  <c r="H13" i="1"/>
  <c r="J170" i="1"/>
  <c r="K170" i="1"/>
  <c r="L170" i="1"/>
  <c r="E170" i="1"/>
  <c r="F170" i="1"/>
  <c r="G170" i="1"/>
  <c r="H170" i="1"/>
  <c r="I170" i="1"/>
  <c r="I112" i="1"/>
  <c r="J112" i="1"/>
  <c r="E112" i="1"/>
  <c r="F112" i="1"/>
  <c r="G112" i="1"/>
  <c r="H112" i="1"/>
  <c r="K112" i="1"/>
  <c r="L112" i="1"/>
  <c r="I130" i="1"/>
  <c r="J130" i="1"/>
  <c r="E130" i="1"/>
  <c r="F130" i="1"/>
  <c r="G130" i="1"/>
  <c r="H130" i="1"/>
  <c r="K130" i="1"/>
  <c r="L130" i="1"/>
  <c r="E78" i="1"/>
  <c r="F78" i="1"/>
  <c r="G78" i="1"/>
  <c r="H78" i="1"/>
  <c r="I78" i="1"/>
  <c r="J78" i="1"/>
  <c r="K78" i="1"/>
  <c r="L78" i="1"/>
  <c r="J191" i="1"/>
  <c r="K191" i="1"/>
  <c r="L191" i="1"/>
  <c r="E191" i="1"/>
  <c r="F191" i="1"/>
  <c r="G191" i="1"/>
  <c r="I191" i="1"/>
  <c r="G216" i="1"/>
  <c r="H216" i="1"/>
  <c r="I216" i="1"/>
  <c r="I97" i="1"/>
  <c r="J97" i="1"/>
  <c r="K97" i="1"/>
  <c r="L97" i="1"/>
  <c r="E97" i="1"/>
  <c r="F97" i="1"/>
  <c r="G97" i="1"/>
  <c r="H97" i="1"/>
  <c r="F172" i="1"/>
  <c r="G172" i="1"/>
  <c r="H172" i="1"/>
  <c r="I172" i="1"/>
  <c r="J172" i="1"/>
  <c r="K172" i="1"/>
  <c r="L172" i="1"/>
  <c r="E172" i="1"/>
  <c r="F122" i="1"/>
  <c r="G122" i="1"/>
  <c r="H122" i="1"/>
  <c r="I122" i="1"/>
  <c r="J122" i="1"/>
  <c r="K122" i="1"/>
  <c r="L122" i="1"/>
  <c r="E122" i="1"/>
  <c r="F196" i="1"/>
  <c r="G196" i="1"/>
  <c r="H196" i="1"/>
  <c r="I196" i="1"/>
  <c r="J196" i="1"/>
  <c r="K196" i="1"/>
  <c r="L196" i="1"/>
  <c r="E196" i="1"/>
  <c r="E120" i="1"/>
  <c r="F120" i="1"/>
  <c r="J120" i="1"/>
  <c r="K120" i="1"/>
  <c r="G120" i="1"/>
  <c r="H120" i="1"/>
  <c r="I120" i="1"/>
  <c r="L120" i="1"/>
  <c r="I22" i="1"/>
  <c r="J22" i="1"/>
  <c r="K22" i="1"/>
  <c r="L22" i="1"/>
  <c r="E22" i="1"/>
  <c r="F22" i="1"/>
  <c r="G22" i="1"/>
  <c r="H22" i="1"/>
  <c r="F217" i="1"/>
  <c r="G217" i="1"/>
  <c r="K217" i="1"/>
  <c r="L217" i="1"/>
  <c r="J179" i="1"/>
  <c r="K179" i="1"/>
  <c r="L179" i="1"/>
  <c r="E179" i="1"/>
  <c r="F179" i="1"/>
  <c r="G179" i="1"/>
  <c r="H179" i="1"/>
  <c r="I179" i="1"/>
  <c r="F136" i="1"/>
  <c r="G136" i="1"/>
  <c r="H136" i="1"/>
  <c r="I136" i="1"/>
  <c r="J136" i="1"/>
  <c r="K136" i="1"/>
  <c r="L136" i="1"/>
  <c r="E136" i="1"/>
  <c r="E114" i="1"/>
  <c r="F114" i="1"/>
  <c r="J114" i="1"/>
  <c r="K114" i="1"/>
  <c r="G114" i="1"/>
  <c r="H114" i="1"/>
  <c r="I114" i="1"/>
  <c r="L114" i="1"/>
  <c r="I46" i="1"/>
  <c r="J46" i="1"/>
  <c r="K46" i="1"/>
  <c r="L46" i="1"/>
  <c r="E46" i="1"/>
  <c r="F46" i="1"/>
  <c r="G46" i="1"/>
  <c r="H46" i="1"/>
  <c r="E147" i="1"/>
  <c r="F147" i="1"/>
  <c r="G147" i="1"/>
  <c r="H147" i="1"/>
  <c r="I147" i="1"/>
  <c r="J147" i="1"/>
  <c r="K147" i="1"/>
  <c r="L147" i="1"/>
  <c r="I7" i="1"/>
  <c r="J7" i="1"/>
  <c r="K7" i="1"/>
  <c r="L7" i="1"/>
  <c r="E7" i="1"/>
  <c r="F7" i="1"/>
  <c r="G7" i="1"/>
  <c r="H7" i="1"/>
  <c r="E177" i="1"/>
  <c r="F177" i="1"/>
  <c r="G177" i="1"/>
  <c r="H177" i="1"/>
  <c r="I177" i="1"/>
  <c r="J177" i="1"/>
  <c r="K177" i="1"/>
  <c r="L177" i="1"/>
  <c r="F169" i="1"/>
  <c r="G169" i="1"/>
  <c r="H169" i="1"/>
  <c r="I169" i="1"/>
  <c r="J169" i="1"/>
  <c r="K169" i="1"/>
  <c r="L169" i="1"/>
  <c r="E169" i="1"/>
  <c r="E54" i="1"/>
  <c r="F54" i="1"/>
  <c r="G54" i="1"/>
  <c r="H54" i="1"/>
  <c r="I54" i="1"/>
  <c r="J54" i="1"/>
  <c r="K54" i="1"/>
  <c r="L54" i="1"/>
  <c r="E108" i="1"/>
  <c r="F108" i="1"/>
  <c r="G108" i="1"/>
  <c r="H108" i="1"/>
  <c r="J108" i="1"/>
  <c r="K108" i="1"/>
  <c r="L108" i="1"/>
  <c r="I108" i="1"/>
  <c r="F163" i="1"/>
  <c r="G163" i="1"/>
  <c r="H163" i="1"/>
  <c r="I163" i="1"/>
  <c r="J163" i="1"/>
  <c r="K163" i="1"/>
  <c r="L163" i="1"/>
  <c r="E163" i="1"/>
  <c r="E84" i="1"/>
  <c r="F84" i="1"/>
  <c r="G84" i="1"/>
  <c r="H84" i="1"/>
  <c r="I84" i="1"/>
  <c r="J84" i="1"/>
  <c r="K84" i="1"/>
  <c r="L84" i="1"/>
  <c r="E93" i="1"/>
  <c r="F93" i="1"/>
  <c r="G93" i="1"/>
  <c r="H93" i="1"/>
  <c r="I93" i="1"/>
  <c r="J93" i="1"/>
  <c r="K93" i="1"/>
  <c r="L93" i="1"/>
  <c r="E71" i="1"/>
  <c r="F71" i="1"/>
  <c r="G71" i="1"/>
  <c r="H71" i="1"/>
  <c r="I71" i="1"/>
  <c r="J71" i="1"/>
  <c r="K71" i="1"/>
  <c r="L71" i="1"/>
  <c r="F154" i="1"/>
  <c r="G154" i="1"/>
  <c r="H154" i="1"/>
  <c r="I154" i="1"/>
  <c r="J154" i="1"/>
  <c r="K154" i="1"/>
  <c r="L154" i="1"/>
  <c r="E154" i="1"/>
  <c r="F178" i="1"/>
  <c r="G178" i="1"/>
  <c r="H178" i="1"/>
  <c r="I178" i="1"/>
  <c r="J178" i="1"/>
  <c r="K178" i="1"/>
  <c r="L178" i="1"/>
  <c r="E178" i="1"/>
  <c r="E17" i="1"/>
  <c r="F17" i="1"/>
  <c r="G17" i="1"/>
  <c r="H17" i="1"/>
  <c r="I17" i="1"/>
  <c r="J17" i="1"/>
  <c r="K17" i="1"/>
  <c r="L17" i="1"/>
  <c r="E48" i="1"/>
  <c r="F48" i="1"/>
  <c r="G48" i="1"/>
  <c r="H48" i="1"/>
  <c r="I48" i="1"/>
  <c r="J48" i="1"/>
  <c r="K48" i="1"/>
  <c r="L48" i="1"/>
  <c r="E32" i="1"/>
  <c r="F32" i="1"/>
  <c r="G32" i="1"/>
  <c r="H32" i="1"/>
  <c r="I32" i="1"/>
  <c r="J32" i="1"/>
  <c r="K32" i="1"/>
  <c r="L32" i="1"/>
  <c r="E92" i="1"/>
  <c r="F92" i="1"/>
  <c r="G92" i="1"/>
  <c r="H92" i="1"/>
  <c r="I92" i="1"/>
  <c r="J92" i="1"/>
  <c r="K92" i="1"/>
  <c r="L92" i="1"/>
  <c r="F128" i="1"/>
  <c r="G128" i="1"/>
  <c r="L128" i="1"/>
  <c r="E128" i="1"/>
  <c r="H128" i="1"/>
  <c r="I128" i="1"/>
  <c r="J128" i="1"/>
  <c r="K128" i="1"/>
  <c r="E30" i="1"/>
  <c r="F30" i="1"/>
  <c r="G30" i="1"/>
  <c r="H30" i="1"/>
  <c r="I30" i="1"/>
  <c r="J30" i="1"/>
  <c r="K30" i="1"/>
  <c r="L30" i="1"/>
  <c r="E26" i="1"/>
  <c r="F26" i="1"/>
  <c r="G26" i="1"/>
  <c r="H26" i="1"/>
  <c r="I26" i="1"/>
  <c r="J26" i="1"/>
  <c r="K26" i="1"/>
  <c r="L26" i="1"/>
  <c r="K273" i="1"/>
  <c r="G272" i="1"/>
  <c r="K270" i="1"/>
  <c r="G269" i="1"/>
  <c r="K267" i="1"/>
  <c r="G266" i="1"/>
  <c r="K264" i="1"/>
  <c r="G263" i="1"/>
  <c r="K261" i="1"/>
  <c r="G260" i="1"/>
  <c r="K258" i="1"/>
  <c r="G257" i="1"/>
  <c r="K255" i="1"/>
  <c r="G254" i="1"/>
  <c r="K252" i="1"/>
  <c r="G251" i="1"/>
  <c r="K249" i="1"/>
  <c r="G248" i="1"/>
  <c r="K246" i="1"/>
  <c r="G245" i="1"/>
  <c r="J243" i="1"/>
  <c r="L241" i="1"/>
  <c r="F240" i="1"/>
  <c r="H238" i="1"/>
  <c r="H236" i="1"/>
  <c r="J234" i="1"/>
  <c r="L232" i="1"/>
  <c r="F231" i="1"/>
  <c r="H229" i="1"/>
  <c r="H227" i="1"/>
  <c r="J225" i="1"/>
  <c r="L223" i="1"/>
  <c r="L221" i="1"/>
  <c r="F219" i="1"/>
  <c r="K216" i="1"/>
  <c r="E214" i="1"/>
  <c r="I211" i="1"/>
  <c r="F209" i="1"/>
  <c r="G206" i="1"/>
  <c r="J201" i="1"/>
  <c r="L192" i="1"/>
  <c r="J273" i="1"/>
  <c r="F272" i="1"/>
  <c r="J270" i="1"/>
  <c r="F269" i="1"/>
  <c r="J267" i="1"/>
  <c r="F266" i="1"/>
  <c r="J264" i="1"/>
  <c r="F263" i="1"/>
  <c r="J261" i="1"/>
  <c r="F260" i="1"/>
  <c r="J258" i="1"/>
  <c r="F257" i="1"/>
  <c r="J255" i="1"/>
  <c r="F254" i="1"/>
  <c r="J252" i="1"/>
  <c r="F251" i="1"/>
  <c r="J249" i="1"/>
  <c r="F248" i="1"/>
  <c r="J246" i="1"/>
  <c r="F245" i="1"/>
  <c r="I243" i="1"/>
  <c r="K241" i="1"/>
  <c r="E238" i="1"/>
  <c r="G236" i="1"/>
  <c r="I234" i="1"/>
  <c r="K232" i="1"/>
  <c r="E229" i="1"/>
  <c r="G227" i="1"/>
  <c r="I225" i="1"/>
  <c r="K223" i="1"/>
  <c r="I221" i="1"/>
  <c r="E219" i="1"/>
  <c r="J216" i="1"/>
  <c r="L213" i="1"/>
  <c r="H211" i="1"/>
  <c r="J208" i="1"/>
  <c r="F206" i="1"/>
  <c r="H200" i="1"/>
  <c r="H191" i="1"/>
  <c r="I273" i="1"/>
  <c r="I270" i="1"/>
  <c r="I267" i="1"/>
  <c r="I264" i="1"/>
  <c r="I261" i="1"/>
  <c r="I258" i="1"/>
  <c r="I255" i="1"/>
  <c r="I252" i="1"/>
  <c r="I249" i="1"/>
  <c r="I246" i="1"/>
  <c r="H243" i="1"/>
  <c r="J241" i="1"/>
  <c r="L239" i="1"/>
  <c r="L237" i="1"/>
  <c r="F236" i="1"/>
  <c r="H234" i="1"/>
  <c r="J232" i="1"/>
  <c r="L230" i="1"/>
  <c r="L228" i="1"/>
  <c r="F227" i="1"/>
  <c r="H225" i="1"/>
  <c r="J223" i="1"/>
  <c r="L218" i="1"/>
  <c r="F216" i="1"/>
  <c r="K213" i="1"/>
  <c r="E205" i="1"/>
  <c r="G200" i="1"/>
  <c r="I43" i="1"/>
  <c r="J43" i="1"/>
  <c r="K43" i="1"/>
  <c r="L43" i="1"/>
  <c r="E43" i="1"/>
  <c r="F43" i="1"/>
  <c r="G43" i="1"/>
  <c r="H43" i="1"/>
  <c r="J221" i="1"/>
  <c r="K221" i="1"/>
  <c r="E221" i="1"/>
  <c r="E12" i="1"/>
  <c r="F12" i="1"/>
  <c r="G12" i="1"/>
  <c r="H12" i="1"/>
  <c r="I12" i="1"/>
  <c r="J12" i="1"/>
  <c r="K12" i="1"/>
  <c r="L12" i="1"/>
  <c r="I91" i="1"/>
  <c r="J91" i="1"/>
  <c r="K91" i="1"/>
  <c r="L91" i="1"/>
  <c r="E91" i="1"/>
  <c r="F91" i="1"/>
  <c r="G91" i="1"/>
  <c r="H91" i="1"/>
  <c r="I88" i="1"/>
  <c r="J88" i="1"/>
  <c r="K88" i="1"/>
  <c r="L88" i="1"/>
  <c r="E88" i="1"/>
  <c r="F88" i="1"/>
  <c r="G88" i="1"/>
  <c r="H88" i="1"/>
  <c r="E189" i="1"/>
  <c r="F189" i="1"/>
  <c r="G189" i="1"/>
  <c r="H189" i="1"/>
  <c r="I189" i="1"/>
  <c r="J189" i="1"/>
  <c r="K189" i="1"/>
  <c r="I64" i="1"/>
  <c r="J64" i="1"/>
  <c r="K64" i="1"/>
  <c r="L64" i="1"/>
  <c r="E64" i="1"/>
  <c r="F64" i="1"/>
  <c r="G64" i="1"/>
  <c r="H64" i="1"/>
  <c r="E101" i="1"/>
  <c r="F101" i="1"/>
  <c r="G101" i="1"/>
  <c r="H101" i="1"/>
  <c r="I101" i="1"/>
  <c r="J101" i="1"/>
  <c r="K101" i="1"/>
  <c r="L101" i="1"/>
  <c r="F193" i="1"/>
  <c r="G193" i="1"/>
  <c r="H193" i="1"/>
  <c r="I193" i="1"/>
  <c r="J193" i="1"/>
  <c r="K193" i="1"/>
  <c r="L193" i="1"/>
  <c r="E193" i="1"/>
  <c r="F166" i="1"/>
  <c r="G166" i="1"/>
  <c r="H166" i="1"/>
  <c r="I166" i="1"/>
  <c r="J166" i="1"/>
  <c r="K166" i="1"/>
  <c r="L166" i="1"/>
  <c r="E166" i="1"/>
  <c r="I37" i="1"/>
  <c r="J37" i="1"/>
  <c r="K37" i="1"/>
  <c r="L37" i="1"/>
  <c r="E37" i="1"/>
  <c r="F37" i="1"/>
  <c r="G37" i="1"/>
  <c r="H37" i="1"/>
  <c r="F211" i="1"/>
  <c r="G211" i="1"/>
  <c r="K211" i="1"/>
  <c r="L211" i="1"/>
  <c r="E104" i="1"/>
  <c r="F104" i="1"/>
  <c r="G104" i="1"/>
  <c r="H104" i="1"/>
  <c r="I104" i="1"/>
  <c r="K104" i="1"/>
  <c r="L104" i="1"/>
  <c r="J104" i="1"/>
  <c r="E150" i="1"/>
  <c r="F150" i="1"/>
  <c r="G150" i="1"/>
  <c r="H150" i="1"/>
  <c r="I150" i="1"/>
  <c r="J150" i="1"/>
  <c r="K150" i="1"/>
  <c r="L150" i="1"/>
  <c r="E42" i="1"/>
  <c r="F42" i="1"/>
  <c r="G42" i="1"/>
  <c r="H42" i="1"/>
  <c r="I42" i="1"/>
  <c r="J42" i="1"/>
  <c r="K42" i="1"/>
  <c r="L42" i="1"/>
  <c r="F110" i="1"/>
  <c r="G110" i="1"/>
  <c r="H110" i="1"/>
  <c r="J110" i="1"/>
  <c r="K110" i="1"/>
  <c r="L110" i="1"/>
  <c r="E110" i="1"/>
  <c r="I110" i="1"/>
  <c r="E102" i="1"/>
  <c r="F102" i="1"/>
  <c r="G102" i="1"/>
  <c r="H102" i="1"/>
  <c r="I102" i="1"/>
  <c r="J102" i="1"/>
  <c r="K102" i="1"/>
  <c r="L102" i="1"/>
  <c r="E59" i="1"/>
  <c r="F59" i="1"/>
  <c r="G59" i="1"/>
  <c r="H59" i="1"/>
  <c r="I59" i="1"/>
  <c r="J59" i="1"/>
  <c r="K59" i="1"/>
  <c r="L59" i="1"/>
  <c r="E66" i="1"/>
  <c r="F66" i="1"/>
  <c r="G66" i="1"/>
  <c r="H66" i="1"/>
  <c r="I66" i="1"/>
  <c r="J66" i="1"/>
  <c r="K66" i="1"/>
  <c r="L66" i="1"/>
  <c r="E45" i="1"/>
  <c r="F45" i="1"/>
  <c r="G45" i="1"/>
  <c r="H45" i="1"/>
  <c r="I45" i="1"/>
  <c r="J45" i="1"/>
  <c r="K45" i="1"/>
  <c r="L45" i="1"/>
  <c r="F142" i="1"/>
  <c r="G142" i="1"/>
  <c r="H142" i="1"/>
  <c r="I142" i="1"/>
  <c r="J142" i="1"/>
  <c r="K142" i="1"/>
  <c r="L142" i="1"/>
  <c r="E142" i="1"/>
  <c r="E77" i="1"/>
  <c r="F77" i="1"/>
  <c r="G77" i="1"/>
  <c r="H77" i="1"/>
  <c r="I77" i="1"/>
  <c r="J77" i="1"/>
  <c r="K77" i="1"/>
  <c r="L77" i="1"/>
  <c r="E39" i="1"/>
  <c r="F39" i="1"/>
  <c r="G39" i="1"/>
  <c r="H39" i="1"/>
  <c r="I39" i="1"/>
  <c r="J39" i="1"/>
  <c r="K39" i="1"/>
  <c r="L39" i="1"/>
  <c r="I31" i="1"/>
  <c r="J31" i="1"/>
  <c r="K31" i="1"/>
  <c r="L31" i="1"/>
  <c r="E31" i="1"/>
  <c r="F31" i="1"/>
  <c r="G31" i="1"/>
  <c r="H31" i="1"/>
  <c r="J152" i="1"/>
  <c r="K152" i="1"/>
  <c r="L152" i="1"/>
  <c r="E152" i="1"/>
  <c r="F152" i="1"/>
  <c r="G152" i="1"/>
  <c r="H152" i="1"/>
  <c r="I152" i="1"/>
  <c r="F181" i="1"/>
  <c r="G181" i="1"/>
  <c r="H181" i="1"/>
  <c r="I181" i="1"/>
  <c r="J181" i="1"/>
  <c r="K181" i="1"/>
  <c r="L181" i="1"/>
  <c r="E181" i="1"/>
  <c r="E90" i="1"/>
  <c r="F90" i="1"/>
  <c r="G90" i="1"/>
  <c r="H90" i="1"/>
  <c r="I90" i="1"/>
  <c r="J90" i="1"/>
  <c r="K90" i="1"/>
  <c r="L90" i="1"/>
  <c r="E11" i="1"/>
  <c r="F11" i="1"/>
  <c r="G11" i="1"/>
  <c r="H11" i="1"/>
  <c r="I11" i="1"/>
  <c r="J11" i="1"/>
  <c r="K11" i="1"/>
  <c r="L11" i="1"/>
  <c r="E63" i="1"/>
  <c r="F63" i="1"/>
  <c r="G63" i="1"/>
  <c r="H63" i="1"/>
  <c r="I63" i="1"/>
  <c r="J63" i="1"/>
  <c r="K63" i="1"/>
  <c r="L63" i="1"/>
  <c r="F208" i="1"/>
  <c r="G208" i="1"/>
  <c r="K208" i="1"/>
  <c r="L208" i="1"/>
  <c r="I118" i="1"/>
  <c r="J118" i="1"/>
  <c r="E118" i="1"/>
  <c r="F118" i="1"/>
  <c r="G118" i="1"/>
  <c r="H118" i="1"/>
  <c r="K118" i="1"/>
  <c r="L118" i="1"/>
  <c r="E111" i="1"/>
  <c r="F111" i="1"/>
  <c r="J111" i="1"/>
  <c r="K111" i="1"/>
  <c r="L111" i="1"/>
  <c r="G111" i="1"/>
  <c r="H111" i="1"/>
  <c r="I111" i="1"/>
  <c r="F226" i="1"/>
  <c r="G226" i="1"/>
  <c r="J161" i="1"/>
  <c r="K161" i="1"/>
  <c r="L161" i="1"/>
  <c r="E161" i="1"/>
  <c r="F161" i="1"/>
  <c r="G161" i="1"/>
  <c r="H161" i="1"/>
  <c r="I161" i="1"/>
  <c r="E8" i="1"/>
  <c r="F8" i="1"/>
  <c r="G8" i="1"/>
  <c r="H8" i="1"/>
  <c r="I8" i="1"/>
  <c r="J8" i="1"/>
  <c r="K8" i="1"/>
  <c r="L8" i="1"/>
  <c r="E41" i="1"/>
  <c r="F41" i="1"/>
  <c r="G41" i="1"/>
  <c r="H41" i="1"/>
  <c r="I41" i="1"/>
  <c r="J41" i="1"/>
  <c r="K41" i="1"/>
  <c r="L41" i="1"/>
  <c r="I94" i="1"/>
  <c r="J94" i="1"/>
  <c r="K94" i="1"/>
  <c r="L94" i="1"/>
  <c r="E94" i="1"/>
  <c r="F94" i="1"/>
  <c r="G94" i="1"/>
  <c r="H94" i="1"/>
  <c r="F133" i="1"/>
  <c r="G133" i="1"/>
  <c r="H133" i="1"/>
  <c r="I133" i="1"/>
  <c r="J133" i="1"/>
  <c r="K133" i="1"/>
  <c r="L133" i="1"/>
  <c r="E133" i="1"/>
  <c r="F119" i="1"/>
  <c r="G119" i="1"/>
  <c r="L119" i="1"/>
  <c r="E119" i="1"/>
  <c r="H119" i="1"/>
  <c r="I119" i="1"/>
  <c r="J119" i="1"/>
  <c r="K119" i="1"/>
  <c r="E141" i="1"/>
  <c r="F141" i="1"/>
  <c r="G141" i="1"/>
  <c r="H141" i="1"/>
  <c r="I141" i="1"/>
  <c r="J141" i="1"/>
  <c r="K141" i="1"/>
  <c r="L141" i="1"/>
  <c r="E69" i="1"/>
  <c r="F69" i="1"/>
  <c r="G69" i="1"/>
  <c r="H69" i="1"/>
  <c r="I69" i="1"/>
  <c r="J69" i="1"/>
  <c r="K69" i="1"/>
  <c r="L69" i="1"/>
  <c r="J134" i="1"/>
  <c r="K134" i="1"/>
  <c r="L134" i="1"/>
  <c r="E134" i="1"/>
  <c r="F134" i="1"/>
  <c r="G134" i="1"/>
  <c r="H134" i="1"/>
  <c r="I134" i="1"/>
  <c r="E53" i="1"/>
  <c r="F53" i="1"/>
  <c r="G53" i="1"/>
  <c r="H53" i="1"/>
  <c r="I53" i="1"/>
  <c r="J53" i="1"/>
  <c r="K53" i="1"/>
  <c r="L53" i="1"/>
  <c r="J203" i="1"/>
  <c r="K203" i="1"/>
  <c r="L203" i="1"/>
  <c r="E203" i="1"/>
  <c r="I10" i="1"/>
  <c r="J10" i="1"/>
  <c r="K10" i="1"/>
  <c r="L10" i="1"/>
  <c r="E10" i="1"/>
  <c r="F10" i="1"/>
  <c r="G10" i="1"/>
  <c r="H10" i="1"/>
  <c r="E56" i="1"/>
  <c r="F56" i="1"/>
  <c r="G56" i="1"/>
  <c r="H56" i="1"/>
  <c r="I56" i="1"/>
  <c r="J56" i="1"/>
  <c r="K56" i="1"/>
  <c r="L56" i="1"/>
  <c r="I124" i="1"/>
  <c r="J124" i="1"/>
  <c r="H124" i="1"/>
  <c r="K124" i="1"/>
  <c r="L124" i="1"/>
  <c r="E124" i="1"/>
  <c r="F124" i="1"/>
  <c r="G124" i="1"/>
  <c r="E86" i="1"/>
  <c r="F86" i="1"/>
  <c r="G86" i="1"/>
  <c r="H86" i="1"/>
  <c r="I86" i="1"/>
  <c r="J86" i="1"/>
  <c r="K86" i="1"/>
  <c r="L86" i="1"/>
  <c r="F199" i="1"/>
  <c r="G199" i="1"/>
  <c r="H199" i="1"/>
  <c r="I199" i="1"/>
  <c r="J199" i="1"/>
  <c r="K199" i="1"/>
  <c r="L199" i="1"/>
  <c r="E199" i="1"/>
  <c r="F139" i="1"/>
  <c r="G139" i="1"/>
  <c r="H139" i="1"/>
  <c r="I139" i="1"/>
  <c r="J139" i="1"/>
  <c r="K139" i="1"/>
  <c r="L139" i="1"/>
  <c r="E139" i="1"/>
  <c r="I70" i="1"/>
  <c r="J70" i="1"/>
  <c r="K70" i="1"/>
  <c r="L70" i="1"/>
  <c r="E70" i="1"/>
  <c r="F70" i="1"/>
  <c r="G70" i="1"/>
  <c r="H70" i="1"/>
  <c r="F235" i="1"/>
  <c r="G235" i="1"/>
  <c r="I100" i="1"/>
  <c r="J100" i="1"/>
  <c r="K100" i="1"/>
  <c r="L100" i="1"/>
  <c r="E100" i="1"/>
  <c r="F100" i="1"/>
  <c r="G100" i="1"/>
  <c r="H100" i="1"/>
  <c r="E29" i="1"/>
  <c r="F29" i="1"/>
  <c r="G29" i="1"/>
  <c r="H29" i="1"/>
  <c r="I29" i="1"/>
  <c r="J29" i="1"/>
  <c r="K29" i="1"/>
  <c r="L29" i="1"/>
  <c r="I25" i="1"/>
  <c r="J25" i="1"/>
  <c r="K25" i="1"/>
  <c r="L25" i="1"/>
  <c r="E25" i="1"/>
  <c r="F25" i="1"/>
  <c r="G25" i="1"/>
  <c r="H25" i="1"/>
  <c r="L244" i="1"/>
  <c r="I241" i="1"/>
  <c r="I239" i="1"/>
  <c r="E236" i="1"/>
  <c r="I232" i="1"/>
  <c r="I230" i="1"/>
  <c r="E227" i="1"/>
  <c r="I223" i="1"/>
  <c r="G221" i="1"/>
  <c r="I218" i="1"/>
  <c r="E216" i="1"/>
  <c r="J213" i="1"/>
  <c r="L210" i="1"/>
  <c r="H208" i="1"/>
  <c r="L204" i="1"/>
  <c r="F200" i="1"/>
  <c r="H188" i="1"/>
  <c r="D21" i="4"/>
  <c r="E21" i="4"/>
  <c r="G21" i="4"/>
  <c r="H21" i="4"/>
  <c r="I21" i="4"/>
  <c r="J21" i="4"/>
  <c r="K21" i="4"/>
  <c r="L21" i="4"/>
  <c r="M21" i="4"/>
  <c r="N21" i="4"/>
  <c r="L289" i="1" l="1"/>
  <c r="D16" i="4"/>
  <c r="E16" i="4"/>
  <c r="G16" i="4"/>
  <c r="H16" i="4"/>
  <c r="I16" i="4"/>
  <c r="J16" i="4"/>
  <c r="K16" i="4"/>
  <c r="L16" i="4"/>
  <c r="M16" i="4"/>
  <c r="N16" i="4"/>
  <c r="E274" i="3"/>
  <c r="F270" i="3"/>
  <c r="D271" i="3"/>
  <c r="F268" i="3" l="1"/>
  <c r="D268" i="3"/>
  <c r="E268" i="3"/>
  <c r="D272" i="3"/>
  <c r="F274" i="3"/>
  <c r="D274" i="3"/>
  <c r="F273" i="3"/>
  <c r="E273" i="3"/>
  <c r="D273" i="3"/>
  <c r="F269" i="3"/>
  <c r="E269" i="3"/>
  <c r="D269" i="3"/>
  <c r="E270" i="3"/>
  <c r="D270" i="3"/>
  <c r="F272" i="3"/>
  <c r="E272" i="3"/>
  <c r="F271" i="3"/>
  <c r="E271" i="3"/>
  <c r="H3" i="4" l="1"/>
  <c r="I3" i="4"/>
  <c r="J3" i="4"/>
  <c r="H4" i="4"/>
  <c r="I4" i="4"/>
  <c r="J4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7" i="4"/>
  <c r="I17" i="4"/>
  <c r="J17" i="4"/>
  <c r="H18" i="4"/>
  <c r="I18" i="4"/>
  <c r="J18" i="4"/>
  <c r="H19" i="4"/>
  <c r="I19" i="4"/>
  <c r="J19" i="4"/>
  <c r="H20" i="4"/>
  <c r="I20" i="4"/>
  <c r="J20" i="4"/>
  <c r="J2" i="4"/>
  <c r="I2" i="4"/>
  <c r="H2" i="4"/>
  <c r="D3" i="4"/>
  <c r="E3" i="4"/>
  <c r="G3" i="4"/>
  <c r="K3" i="4"/>
  <c r="L3" i="4"/>
  <c r="M3" i="4"/>
  <c r="N3" i="4"/>
  <c r="D4" i="4"/>
  <c r="E4" i="4"/>
  <c r="G4" i="4"/>
  <c r="K4" i="4"/>
  <c r="L4" i="4"/>
  <c r="M4" i="4"/>
  <c r="N4" i="4"/>
  <c r="D5" i="4"/>
  <c r="E5" i="4"/>
  <c r="G5" i="4"/>
  <c r="K5" i="4"/>
  <c r="L5" i="4"/>
  <c r="M5" i="4"/>
  <c r="N5" i="4"/>
  <c r="D6" i="4"/>
  <c r="E6" i="4"/>
  <c r="G6" i="4"/>
  <c r="K6" i="4"/>
  <c r="L6" i="4"/>
  <c r="M6" i="4"/>
  <c r="N6" i="4"/>
  <c r="D7" i="4"/>
  <c r="E7" i="4"/>
  <c r="G7" i="4"/>
  <c r="K7" i="4"/>
  <c r="L7" i="4"/>
  <c r="M7" i="4"/>
  <c r="N7" i="4"/>
  <c r="D8" i="4"/>
  <c r="E8" i="4"/>
  <c r="G8" i="4"/>
  <c r="K8" i="4"/>
  <c r="L8" i="4"/>
  <c r="M8" i="4"/>
  <c r="N8" i="4"/>
  <c r="D9" i="4"/>
  <c r="E9" i="4"/>
  <c r="G9" i="4"/>
  <c r="K9" i="4"/>
  <c r="L9" i="4"/>
  <c r="M9" i="4"/>
  <c r="N9" i="4"/>
  <c r="D10" i="4"/>
  <c r="E10" i="4"/>
  <c r="G10" i="4"/>
  <c r="K10" i="4"/>
  <c r="L10" i="4"/>
  <c r="M10" i="4"/>
  <c r="N10" i="4"/>
  <c r="D11" i="4"/>
  <c r="E11" i="4"/>
  <c r="G11" i="4"/>
  <c r="K11" i="4"/>
  <c r="L11" i="4"/>
  <c r="M11" i="4"/>
  <c r="N11" i="4"/>
  <c r="D12" i="4"/>
  <c r="E12" i="4"/>
  <c r="G12" i="4"/>
  <c r="K12" i="4"/>
  <c r="L12" i="4"/>
  <c r="M12" i="4"/>
  <c r="N12" i="4"/>
  <c r="D13" i="4"/>
  <c r="E13" i="4"/>
  <c r="G13" i="4"/>
  <c r="K13" i="4"/>
  <c r="L13" i="4"/>
  <c r="M13" i="4"/>
  <c r="N13" i="4"/>
  <c r="D14" i="4"/>
  <c r="E14" i="4"/>
  <c r="G14" i="4"/>
  <c r="K14" i="4"/>
  <c r="L14" i="4"/>
  <c r="M14" i="4"/>
  <c r="N14" i="4"/>
  <c r="D15" i="4"/>
  <c r="E15" i="4"/>
  <c r="G15" i="4"/>
  <c r="K15" i="4"/>
  <c r="L15" i="4"/>
  <c r="M15" i="4"/>
  <c r="N15" i="4"/>
  <c r="D17" i="4"/>
  <c r="E17" i="4"/>
  <c r="G17" i="4"/>
  <c r="K17" i="4"/>
  <c r="L17" i="4"/>
  <c r="M17" i="4"/>
  <c r="N17" i="4"/>
  <c r="D18" i="4"/>
  <c r="E18" i="4"/>
  <c r="G18" i="4"/>
  <c r="K18" i="4"/>
  <c r="L18" i="4"/>
  <c r="M18" i="4"/>
  <c r="N18" i="4"/>
  <c r="D19" i="4"/>
  <c r="E19" i="4"/>
  <c r="G19" i="4"/>
  <c r="K19" i="4"/>
  <c r="L19" i="4"/>
  <c r="M19" i="4"/>
  <c r="N19" i="4"/>
  <c r="D20" i="4"/>
  <c r="E20" i="4"/>
  <c r="G20" i="4"/>
  <c r="K20" i="4"/>
  <c r="L20" i="4"/>
  <c r="M20" i="4"/>
  <c r="N20" i="4"/>
  <c r="G2" i="4"/>
  <c r="D2" i="4" l="1"/>
  <c r="E2" i="4"/>
  <c r="N2" i="4"/>
  <c r="M2" i="4"/>
  <c r="L2" i="4"/>
  <c r="K2" i="4"/>
  <c r="H289" i="1" l="1"/>
  <c r="J289" i="1"/>
  <c r="D187" i="3"/>
  <c r="D172" i="3"/>
  <c r="D157" i="3"/>
  <c r="D142" i="3"/>
  <c r="D127" i="3"/>
  <c r="D113" i="3"/>
  <c r="D82" i="3"/>
  <c r="D19" i="3"/>
  <c r="D263" i="3"/>
  <c r="D176" i="3"/>
  <c r="D161" i="3"/>
  <c r="D145" i="3"/>
  <c r="D130" i="3"/>
  <c r="D116" i="3"/>
  <c r="D101" i="3"/>
  <c r="D256" i="3"/>
  <c r="D242" i="3"/>
  <c r="D213" i="3"/>
  <c r="D199" i="3"/>
  <c r="D79" i="3"/>
  <c r="D64" i="3"/>
  <c r="D48" i="3"/>
  <c r="D32" i="3"/>
  <c r="D180" i="3"/>
  <c r="D149" i="3"/>
  <c r="D134" i="3"/>
  <c r="D119" i="3"/>
  <c r="D105" i="3"/>
  <c r="D43" i="3"/>
  <c r="D11" i="3"/>
  <c r="K2" i="3"/>
  <c r="L2" i="3"/>
  <c r="M2" i="3"/>
  <c r="N2" i="3"/>
  <c r="D129" i="3"/>
  <c r="D183" i="3"/>
  <c r="D168" i="3"/>
  <c r="D153" i="3"/>
  <c r="D138" i="3"/>
  <c r="D123" i="3"/>
  <c r="D109" i="3"/>
  <c r="D63" i="3"/>
  <c r="D220" i="3"/>
  <c r="D206" i="3"/>
  <c r="D191" i="3"/>
  <c r="D162" i="3"/>
  <c r="D87" i="3"/>
  <c r="D72" i="3"/>
  <c r="D56" i="3"/>
  <c r="D40" i="3"/>
  <c r="D24" i="3"/>
  <c r="D8" i="3"/>
  <c r="D235" i="3"/>
  <c r="D97" i="3"/>
  <c r="D47" i="3"/>
  <c r="D78" i="3"/>
  <c r="D35" i="3"/>
  <c r="D67" i="3"/>
  <c r="D15" i="3"/>
  <c r="D255" i="3"/>
  <c r="D245" i="3"/>
  <c r="D230" i="3"/>
  <c r="D219" i="3"/>
  <c r="D216" i="3"/>
  <c r="D212" i="3"/>
  <c r="D202" i="3"/>
  <c r="D259" i="3"/>
  <c r="D249" i="3"/>
  <c r="D241" i="3"/>
  <c r="D234" i="3"/>
  <c r="D227" i="3"/>
  <c r="D205" i="3"/>
  <c r="D198" i="3"/>
  <c r="D190" i="3"/>
  <c r="D90" i="3"/>
  <c r="D71" i="3"/>
  <c r="D59" i="3"/>
  <c r="D39" i="3"/>
  <c r="D27" i="3"/>
  <c r="D16" i="3"/>
  <c r="D7" i="3"/>
  <c r="E267" i="3"/>
  <c r="D184" i="3"/>
  <c r="D169" i="3"/>
  <c r="D154" i="3"/>
  <c r="D139" i="3"/>
  <c r="D124" i="3"/>
  <c r="D110" i="3"/>
  <c r="F267" i="3"/>
  <c r="D267" i="3"/>
  <c r="D94" i="3"/>
  <c r="D86" i="3"/>
  <c r="D74" i="3"/>
  <c r="D55" i="3"/>
  <c r="D23" i="3"/>
  <c r="D177" i="3"/>
  <c r="D146" i="3"/>
  <c r="D131" i="3"/>
  <c r="D102" i="3"/>
  <c r="D51" i="3"/>
  <c r="D31" i="3"/>
  <c r="F4" i="3"/>
  <c r="E4" i="3"/>
  <c r="D4" i="3"/>
  <c r="F265" i="3"/>
  <c r="E265" i="3"/>
  <c r="D265" i="3"/>
  <c r="F262" i="3"/>
  <c r="E262" i="3"/>
  <c r="D262" i="3"/>
  <c r="F258" i="3"/>
  <c r="E258" i="3"/>
  <c r="D258" i="3"/>
  <c r="F254" i="3"/>
  <c r="E254" i="3"/>
  <c r="D254" i="3"/>
  <c r="F251" i="3"/>
  <c r="E251" i="3"/>
  <c r="D251" i="3"/>
  <c r="F248" i="3"/>
  <c r="E248" i="3"/>
  <c r="D248" i="3"/>
  <c r="F244" i="3"/>
  <c r="E244" i="3"/>
  <c r="D244" i="3"/>
  <c r="F240" i="3"/>
  <c r="E240" i="3"/>
  <c r="D240" i="3"/>
  <c r="F237" i="3"/>
  <c r="E237" i="3"/>
  <c r="D237" i="3"/>
  <c r="F233" i="3"/>
  <c r="E233" i="3"/>
  <c r="D233" i="3"/>
  <c r="F229" i="3"/>
  <c r="E229" i="3"/>
  <c r="D229" i="3"/>
  <c r="F226" i="3"/>
  <c r="E226" i="3"/>
  <c r="D226" i="3"/>
  <c r="F222" i="3"/>
  <c r="E222" i="3"/>
  <c r="D222" i="3"/>
  <c r="F218" i="3"/>
  <c r="E218" i="3"/>
  <c r="D218" i="3"/>
  <c r="F215" i="3"/>
  <c r="E215" i="3"/>
  <c r="D215" i="3"/>
  <c r="F211" i="3"/>
  <c r="E211" i="3"/>
  <c r="D211" i="3"/>
  <c r="F208" i="3"/>
  <c r="E208" i="3"/>
  <c r="D208" i="3"/>
  <c r="F201" i="3"/>
  <c r="E201" i="3"/>
  <c r="D201" i="3"/>
  <c r="F197" i="3"/>
  <c r="E197" i="3"/>
  <c r="D197" i="3"/>
  <c r="F193" i="3"/>
  <c r="E193" i="3"/>
  <c r="D193" i="3"/>
  <c r="F189" i="3"/>
  <c r="E189" i="3"/>
  <c r="D189" i="3"/>
  <c r="F186" i="3"/>
  <c r="E186" i="3"/>
  <c r="D186" i="3"/>
  <c r="F182" i="3"/>
  <c r="E182" i="3"/>
  <c r="D182" i="3"/>
  <c r="F179" i="3"/>
  <c r="E179" i="3"/>
  <c r="D179" i="3"/>
  <c r="F175" i="3"/>
  <c r="E175" i="3"/>
  <c r="D175" i="3"/>
  <c r="F171" i="3"/>
  <c r="E171" i="3"/>
  <c r="D171" i="3"/>
  <c r="F167" i="3"/>
  <c r="E167" i="3"/>
  <c r="D167" i="3"/>
  <c r="F163" i="3"/>
  <c r="E163" i="3"/>
  <c r="D163" i="3"/>
  <c r="F160" i="3"/>
  <c r="E160" i="3"/>
  <c r="D160" i="3"/>
  <c r="F156" i="3"/>
  <c r="E156" i="3"/>
  <c r="D156" i="3"/>
  <c r="F152" i="3"/>
  <c r="E152" i="3"/>
  <c r="D152" i="3"/>
  <c r="F148" i="3"/>
  <c r="E148" i="3"/>
  <c r="D148" i="3"/>
  <c r="F144" i="3"/>
  <c r="E144" i="3"/>
  <c r="D144" i="3"/>
  <c r="F141" i="3"/>
  <c r="E141" i="3"/>
  <c r="D141" i="3"/>
  <c r="F137" i="3"/>
  <c r="E137" i="3"/>
  <c r="D137" i="3"/>
  <c r="F126" i="3"/>
  <c r="E126" i="3"/>
  <c r="D126" i="3"/>
  <c r="F118" i="3"/>
  <c r="E118" i="3"/>
  <c r="D118" i="3"/>
  <c r="F115" i="3"/>
  <c r="E115" i="3"/>
  <c r="D115" i="3"/>
  <c r="F108" i="3"/>
  <c r="E108" i="3"/>
  <c r="D108" i="3"/>
  <c r="F104" i="3"/>
  <c r="E104" i="3"/>
  <c r="D104" i="3"/>
  <c r="F96" i="3"/>
  <c r="E96" i="3"/>
  <c r="D96" i="3"/>
  <c r="F93" i="3"/>
  <c r="E93" i="3"/>
  <c r="D93" i="3"/>
  <c r="F89" i="3"/>
  <c r="E89" i="3"/>
  <c r="D89" i="3"/>
  <c r="F3" i="3"/>
  <c r="E3" i="3"/>
  <c r="D3" i="3"/>
  <c r="F264" i="3"/>
  <c r="E264" i="3"/>
  <c r="D264" i="3"/>
  <c r="F261" i="3"/>
  <c r="E261" i="3"/>
  <c r="D261" i="3"/>
  <c r="F257" i="3"/>
  <c r="E257" i="3"/>
  <c r="D257" i="3"/>
  <c r="F253" i="3"/>
  <c r="E253" i="3"/>
  <c r="D253" i="3"/>
  <c r="F250" i="3"/>
  <c r="E250" i="3"/>
  <c r="D250" i="3"/>
  <c r="F247" i="3"/>
  <c r="E247" i="3"/>
  <c r="D247" i="3"/>
  <c r="F243" i="3"/>
  <c r="E243" i="3"/>
  <c r="D243" i="3"/>
  <c r="F239" i="3"/>
  <c r="E239" i="3"/>
  <c r="D239" i="3"/>
  <c r="F236" i="3"/>
  <c r="E236" i="3"/>
  <c r="D236" i="3"/>
  <c r="F232" i="3"/>
  <c r="E232" i="3"/>
  <c r="D232" i="3"/>
  <c r="F228" i="3"/>
  <c r="E228" i="3"/>
  <c r="D228" i="3"/>
  <c r="F225" i="3"/>
  <c r="E225" i="3"/>
  <c r="D225" i="3"/>
  <c r="F221" i="3"/>
  <c r="E221" i="3"/>
  <c r="D221" i="3"/>
  <c r="F217" i="3"/>
  <c r="E217" i="3"/>
  <c r="D217" i="3"/>
  <c r="F214" i="3"/>
  <c r="E214" i="3"/>
  <c r="D214" i="3"/>
  <c r="F210" i="3"/>
  <c r="E210" i="3"/>
  <c r="D210" i="3"/>
  <c r="F207" i="3"/>
  <c r="E207" i="3"/>
  <c r="D207" i="3"/>
  <c r="F204" i="3"/>
  <c r="E204" i="3"/>
  <c r="D204" i="3"/>
  <c r="F200" i="3"/>
  <c r="E200" i="3"/>
  <c r="D200" i="3"/>
  <c r="F196" i="3"/>
  <c r="E196" i="3"/>
  <c r="D196" i="3"/>
  <c r="F192" i="3"/>
  <c r="E192" i="3"/>
  <c r="D192" i="3"/>
  <c r="F185" i="3"/>
  <c r="E185" i="3"/>
  <c r="D185" i="3"/>
  <c r="F178" i="3"/>
  <c r="E178" i="3"/>
  <c r="D178" i="3"/>
  <c r="F174" i="3"/>
  <c r="E174" i="3"/>
  <c r="D174" i="3"/>
  <c r="F170" i="3"/>
  <c r="E170" i="3"/>
  <c r="D170" i="3"/>
  <c r="F166" i="3"/>
  <c r="E166" i="3"/>
  <c r="D166" i="3"/>
  <c r="F159" i="3"/>
  <c r="E159" i="3"/>
  <c r="D159" i="3"/>
  <c r="F155" i="3"/>
  <c r="E155" i="3"/>
  <c r="D155" i="3"/>
  <c r="F151" i="3"/>
  <c r="E151" i="3"/>
  <c r="D151" i="3"/>
  <c r="F147" i="3"/>
  <c r="E147" i="3"/>
  <c r="D147" i="3"/>
  <c r="F140" i="3"/>
  <c r="E140" i="3"/>
  <c r="D140" i="3"/>
  <c r="F136" i="3"/>
  <c r="E136" i="3"/>
  <c r="D136" i="3"/>
  <c r="F132" i="3"/>
  <c r="E132" i="3"/>
  <c r="D132" i="3"/>
  <c r="F128" i="3"/>
  <c r="E128" i="3"/>
  <c r="D128" i="3"/>
  <c r="F125" i="3"/>
  <c r="E125" i="3"/>
  <c r="D125" i="3"/>
  <c r="F121" i="3"/>
  <c r="E121" i="3"/>
  <c r="D121" i="3"/>
  <c r="F117" i="3"/>
  <c r="E117" i="3"/>
  <c r="D117" i="3"/>
  <c r="F114" i="3"/>
  <c r="E114" i="3"/>
  <c r="D114" i="3"/>
  <c r="F111" i="3"/>
  <c r="E111" i="3"/>
  <c r="D111" i="3"/>
  <c r="F107" i="3"/>
  <c r="E107" i="3"/>
  <c r="D107" i="3"/>
  <c r="F103" i="3"/>
  <c r="E103" i="3"/>
  <c r="D103" i="3"/>
  <c r="F99" i="3"/>
  <c r="E99" i="3"/>
  <c r="D99" i="3"/>
  <c r="F95" i="3"/>
  <c r="E95" i="3"/>
  <c r="D95" i="3"/>
  <c r="F92" i="3"/>
  <c r="E92" i="3"/>
  <c r="D92" i="3"/>
  <c r="F88" i="3"/>
  <c r="E88" i="3"/>
  <c r="D88" i="3"/>
  <c r="F84" i="3"/>
  <c r="E84" i="3"/>
  <c r="D84" i="3"/>
  <c r="F80" i="3"/>
  <c r="E80" i="3"/>
  <c r="D80" i="3"/>
  <c r="F76" i="3"/>
  <c r="E76" i="3"/>
  <c r="D76" i="3"/>
  <c r="F69" i="3"/>
  <c r="E69" i="3"/>
  <c r="D69" i="3"/>
  <c r="F65" i="3"/>
  <c r="E65" i="3"/>
  <c r="D65" i="3"/>
  <c r="F61" i="3"/>
  <c r="E61" i="3"/>
  <c r="D61" i="3"/>
  <c r="F57" i="3"/>
  <c r="E57" i="3"/>
  <c r="D57" i="3"/>
  <c r="E53" i="3"/>
  <c r="F53" i="3"/>
  <c r="D53" i="3"/>
  <c r="E49" i="3"/>
  <c r="F49" i="3"/>
  <c r="D49" i="3"/>
  <c r="E45" i="3"/>
  <c r="F45" i="3"/>
  <c r="D45" i="3"/>
  <c r="E41" i="3"/>
  <c r="F41" i="3"/>
  <c r="D41" i="3"/>
  <c r="E37" i="3"/>
  <c r="F37" i="3"/>
  <c r="D37" i="3"/>
  <c r="E33" i="3"/>
  <c r="F33" i="3"/>
  <c r="D33" i="3"/>
  <c r="E29" i="3"/>
  <c r="F29" i="3"/>
  <c r="D29" i="3"/>
  <c r="E25" i="3"/>
  <c r="F25" i="3"/>
  <c r="D25" i="3"/>
  <c r="E21" i="3"/>
  <c r="F21" i="3"/>
  <c r="D21" i="3"/>
  <c r="E17" i="3"/>
  <c r="F17" i="3"/>
  <c r="D17" i="3"/>
  <c r="E13" i="3"/>
  <c r="F13" i="3"/>
  <c r="D13" i="3"/>
  <c r="E9" i="3"/>
  <c r="F9" i="3"/>
  <c r="D9" i="3"/>
  <c r="E5" i="3"/>
  <c r="F5" i="3"/>
  <c r="D5" i="3"/>
  <c r="F133" i="3"/>
  <c r="E133" i="3"/>
  <c r="D133" i="3"/>
  <c r="F129" i="3"/>
  <c r="E129" i="3"/>
  <c r="F122" i="3"/>
  <c r="E122" i="3"/>
  <c r="D122" i="3"/>
  <c r="F112" i="3"/>
  <c r="E112" i="3"/>
  <c r="D112" i="3"/>
  <c r="F100" i="3"/>
  <c r="E100" i="3"/>
  <c r="D100" i="3"/>
  <c r="F85" i="3"/>
  <c r="E85" i="3"/>
  <c r="D85" i="3"/>
  <c r="F2" i="3"/>
  <c r="E2" i="3"/>
  <c r="R2" i="3"/>
  <c r="P2" i="3"/>
  <c r="Q2" i="3"/>
  <c r="D2" i="3"/>
  <c r="F263" i="3"/>
  <c r="E263" i="3"/>
  <c r="F260" i="3"/>
  <c r="E260" i="3"/>
  <c r="F256" i="3"/>
  <c r="E256" i="3"/>
  <c r="F246" i="3"/>
  <c r="E246" i="3"/>
  <c r="F242" i="3"/>
  <c r="E242" i="3"/>
  <c r="F235" i="3"/>
  <c r="E235" i="3"/>
  <c r="F231" i="3"/>
  <c r="E231" i="3"/>
  <c r="F224" i="3"/>
  <c r="E224" i="3"/>
  <c r="F220" i="3"/>
  <c r="E220" i="3"/>
  <c r="F213" i="3"/>
  <c r="E213" i="3"/>
  <c r="F209" i="3"/>
  <c r="E209" i="3"/>
  <c r="F206" i="3"/>
  <c r="E206" i="3"/>
  <c r="F203" i="3"/>
  <c r="E203" i="3"/>
  <c r="F199" i="3"/>
  <c r="E199" i="3"/>
  <c r="F195" i="3"/>
  <c r="E195" i="3"/>
  <c r="F191" i="3"/>
  <c r="E191" i="3"/>
  <c r="F188" i="3"/>
  <c r="E188" i="3"/>
  <c r="F184" i="3"/>
  <c r="E184" i="3"/>
  <c r="F181" i="3"/>
  <c r="E181" i="3"/>
  <c r="F177" i="3"/>
  <c r="E177" i="3"/>
  <c r="F173" i="3"/>
  <c r="E173" i="3"/>
  <c r="F169" i="3"/>
  <c r="E169" i="3"/>
  <c r="F165" i="3"/>
  <c r="E165" i="3"/>
  <c r="F162" i="3"/>
  <c r="E162" i="3"/>
  <c r="F158" i="3"/>
  <c r="E158" i="3"/>
  <c r="F154" i="3"/>
  <c r="E154" i="3"/>
  <c r="F150" i="3"/>
  <c r="E150" i="3"/>
  <c r="F146" i="3"/>
  <c r="E146" i="3"/>
  <c r="F143" i="3"/>
  <c r="E143" i="3"/>
  <c r="F139" i="3"/>
  <c r="E139" i="3"/>
  <c r="F135" i="3"/>
  <c r="E135" i="3"/>
  <c r="F131" i="3"/>
  <c r="E131" i="3"/>
  <c r="F124" i="3"/>
  <c r="E124" i="3"/>
  <c r="F120" i="3"/>
  <c r="E120" i="3"/>
  <c r="F110" i="3"/>
  <c r="E110" i="3"/>
  <c r="F106" i="3"/>
  <c r="E106" i="3"/>
  <c r="F102" i="3"/>
  <c r="E102" i="3"/>
  <c r="F98" i="3"/>
  <c r="E98" i="3"/>
  <c r="F94" i="3"/>
  <c r="E94" i="3"/>
  <c r="F91" i="3"/>
  <c r="E91" i="3"/>
  <c r="F87" i="3"/>
  <c r="E87" i="3"/>
  <c r="F83" i="3"/>
  <c r="E83" i="3"/>
  <c r="F79" i="3"/>
  <c r="E79" i="3"/>
  <c r="F75" i="3"/>
  <c r="E75" i="3"/>
  <c r="F72" i="3"/>
  <c r="E72" i="3"/>
  <c r="F68" i="3"/>
  <c r="E68" i="3"/>
  <c r="F64" i="3"/>
  <c r="E64" i="3"/>
  <c r="F60" i="3"/>
  <c r="E60" i="3"/>
  <c r="F56" i="3"/>
  <c r="E56" i="3"/>
  <c r="F52" i="3"/>
  <c r="E52" i="3"/>
  <c r="F48" i="3"/>
  <c r="E48" i="3"/>
  <c r="F44" i="3"/>
  <c r="E44" i="3"/>
  <c r="F40" i="3"/>
  <c r="E40" i="3"/>
  <c r="F36" i="3"/>
  <c r="E36" i="3"/>
  <c r="F32" i="3"/>
  <c r="E32" i="3"/>
  <c r="F28" i="3"/>
  <c r="E28" i="3"/>
  <c r="F24" i="3"/>
  <c r="E24" i="3"/>
  <c r="F20" i="3"/>
  <c r="E20" i="3"/>
  <c r="F16" i="3"/>
  <c r="E16" i="3"/>
  <c r="F12" i="3"/>
  <c r="E12" i="3"/>
  <c r="F8" i="3"/>
  <c r="E8" i="3"/>
  <c r="D266" i="3"/>
  <c r="D252" i="3"/>
  <c r="D238" i="3"/>
  <c r="D223" i="3"/>
  <c r="D194" i="3"/>
  <c r="D164" i="3"/>
  <c r="F266" i="3"/>
  <c r="E266" i="3"/>
  <c r="F259" i="3"/>
  <c r="E259" i="3"/>
  <c r="F255" i="3"/>
  <c r="E255" i="3"/>
  <c r="F252" i="3"/>
  <c r="E252" i="3"/>
  <c r="F249" i="3"/>
  <c r="E249" i="3"/>
  <c r="F245" i="3"/>
  <c r="E245" i="3"/>
  <c r="F241" i="3"/>
  <c r="E241" i="3"/>
  <c r="F238" i="3"/>
  <c r="E238" i="3"/>
  <c r="F234" i="3"/>
  <c r="E234" i="3"/>
  <c r="F230" i="3"/>
  <c r="E230" i="3"/>
  <c r="F227" i="3"/>
  <c r="E227" i="3"/>
  <c r="F223" i="3"/>
  <c r="E223" i="3"/>
  <c r="F219" i="3"/>
  <c r="E219" i="3"/>
  <c r="F216" i="3"/>
  <c r="E216" i="3"/>
  <c r="F212" i="3"/>
  <c r="E212" i="3"/>
  <c r="F205" i="3"/>
  <c r="E205" i="3"/>
  <c r="F202" i="3"/>
  <c r="E202" i="3"/>
  <c r="F198" i="3"/>
  <c r="E198" i="3"/>
  <c r="F194" i="3"/>
  <c r="E194" i="3"/>
  <c r="F190" i="3"/>
  <c r="E190" i="3"/>
  <c r="F187" i="3"/>
  <c r="E187" i="3"/>
  <c r="F183" i="3"/>
  <c r="E183" i="3"/>
  <c r="F180" i="3"/>
  <c r="E180" i="3"/>
  <c r="F176" i="3"/>
  <c r="E176" i="3"/>
  <c r="F172" i="3"/>
  <c r="E172" i="3"/>
  <c r="F168" i="3"/>
  <c r="E168" i="3"/>
  <c r="F164" i="3"/>
  <c r="E164" i="3"/>
  <c r="F161" i="3"/>
  <c r="E161" i="3"/>
  <c r="F157" i="3"/>
  <c r="E157" i="3"/>
  <c r="F153" i="3"/>
  <c r="E153" i="3"/>
  <c r="F149" i="3"/>
  <c r="E149" i="3"/>
  <c r="F145" i="3"/>
  <c r="E145" i="3"/>
  <c r="F142" i="3"/>
  <c r="E142" i="3"/>
  <c r="F138" i="3"/>
  <c r="E138" i="3"/>
  <c r="F134" i="3"/>
  <c r="E134" i="3"/>
  <c r="F130" i="3"/>
  <c r="E130" i="3"/>
  <c r="F127" i="3"/>
  <c r="E127" i="3"/>
  <c r="F123" i="3"/>
  <c r="E123" i="3"/>
  <c r="F119" i="3"/>
  <c r="E119" i="3"/>
  <c r="F116" i="3"/>
  <c r="E116" i="3"/>
  <c r="F113" i="3"/>
  <c r="E113" i="3"/>
  <c r="F109" i="3"/>
  <c r="E109" i="3"/>
  <c r="F105" i="3"/>
  <c r="E105" i="3"/>
  <c r="F101" i="3"/>
  <c r="E101" i="3"/>
  <c r="F97" i="3"/>
  <c r="E97" i="3"/>
  <c r="F90" i="3"/>
  <c r="E90" i="3"/>
  <c r="F86" i="3"/>
  <c r="E86" i="3"/>
  <c r="D260" i="3"/>
  <c r="D246" i="3"/>
  <c r="D231" i="3"/>
  <c r="D224" i="3"/>
  <c r="D209" i="3"/>
  <c r="D203" i="3"/>
  <c r="D195" i="3"/>
  <c r="D188" i="3"/>
  <c r="D181" i="3"/>
  <c r="D173" i="3"/>
  <c r="D165" i="3"/>
  <c r="D158" i="3"/>
  <c r="D150" i="3"/>
  <c r="D143" i="3"/>
  <c r="D135" i="3"/>
  <c r="D120" i="3"/>
  <c r="D106" i="3"/>
  <c r="D98" i="3"/>
  <c r="D91" i="3"/>
  <c r="D83" i="3"/>
  <c r="D75" i="3"/>
  <c r="D68" i="3"/>
  <c r="D60" i="3"/>
  <c r="D52" i="3"/>
  <c r="D44" i="3"/>
  <c r="D36" i="3"/>
  <c r="D28" i="3"/>
  <c r="D20" i="3"/>
  <c r="D12" i="3"/>
  <c r="O2" i="3"/>
  <c r="F82" i="3"/>
  <c r="E82" i="3"/>
  <c r="F78" i="3"/>
  <c r="E78" i="3"/>
  <c r="F74" i="3"/>
  <c r="E74" i="3"/>
  <c r="F71" i="3"/>
  <c r="E71" i="3"/>
  <c r="F67" i="3"/>
  <c r="E67" i="3"/>
  <c r="F63" i="3"/>
  <c r="E63" i="3"/>
  <c r="F59" i="3"/>
  <c r="E59" i="3"/>
  <c r="F55" i="3"/>
  <c r="E55" i="3"/>
  <c r="F51" i="3"/>
  <c r="E51" i="3"/>
  <c r="F47" i="3"/>
  <c r="E47" i="3"/>
  <c r="F43" i="3"/>
  <c r="E43" i="3"/>
  <c r="F39" i="3"/>
  <c r="E39" i="3"/>
  <c r="F35" i="3"/>
  <c r="E35" i="3"/>
  <c r="F31" i="3"/>
  <c r="E31" i="3"/>
  <c r="F27" i="3"/>
  <c r="E27" i="3"/>
  <c r="F23" i="3"/>
  <c r="E23" i="3"/>
  <c r="F19" i="3"/>
  <c r="E19" i="3"/>
  <c r="F15" i="3"/>
  <c r="E15" i="3"/>
  <c r="F11" i="3"/>
  <c r="E11" i="3"/>
  <c r="F7" i="3"/>
  <c r="E7" i="3"/>
  <c r="F81" i="3"/>
  <c r="E81" i="3"/>
  <c r="F77" i="3"/>
  <c r="E77" i="3"/>
  <c r="F73" i="3"/>
  <c r="E73" i="3"/>
  <c r="F70" i="3"/>
  <c r="E70" i="3"/>
  <c r="F66" i="3"/>
  <c r="E66" i="3"/>
  <c r="F62" i="3"/>
  <c r="E62" i="3"/>
  <c r="E58" i="3"/>
  <c r="F58" i="3"/>
  <c r="E54" i="3"/>
  <c r="F54" i="3"/>
  <c r="E50" i="3"/>
  <c r="F50" i="3"/>
  <c r="E46" i="3"/>
  <c r="F46" i="3"/>
  <c r="E42" i="3"/>
  <c r="F42" i="3"/>
  <c r="E38" i="3"/>
  <c r="F38" i="3"/>
  <c r="E34" i="3"/>
  <c r="F34" i="3"/>
  <c r="E30" i="3"/>
  <c r="F30" i="3"/>
  <c r="E26" i="3"/>
  <c r="F26" i="3"/>
  <c r="E22" i="3"/>
  <c r="F22" i="3"/>
  <c r="E18" i="3"/>
  <c r="F18" i="3"/>
  <c r="E14" i="3"/>
  <c r="F14" i="3"/>
  <c r="E10" i="3"/>
  <c r="F10" i="3"/>
  <c r="E6" i="3"/>
  <c r="F6" i="3"/>
  <c r="D81" i="3"/>
  <c r="D77" i="3"/>
  <c r="D73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18" i="3"/>
  <c r="D14" i="3"/>
  <c r="D10" i="3"/>
  <c r="D6" i="3"/>
</calcChain>
</file>

<file path=xl/sharedStrings.xml><?xml version="1.0" encoding="utf-8"?>
<sst xmlns="http://schemas.openxmlformats.org/spreadsheetml/2006/main" count="4273" uniqueCount="929">
  <si>
    <t>№ п/п</t>
  </si>
  <si>
    <t>Код ОУ</t>
  </si>
  <si>
    <t>Выпускники прошлых лет Новоспасского района</t>
  </si>
  <si>
    <t>Выпускники прошлых лет Цильнинского района</t>
  </si>
  <si>
    <t>Выпускники прошлых лет Чердаклинского района</t>
  </si>
  <si>
    <t>Выпускники прошлых лет Ленинского района Ульяновска</t>
  </si>
  <si>
    <t>ИТОГО:</t>
  </si>
  <si>
    <t>Русский язык</t>
  </si>
  <si>
    <t>Ср. балл.</t>
  </si>
  <si>
    <t>Образовательное учреждение</t>
  </si>
  <si>
    <t>Выпускники прошлых лет Павловского района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</si>
  <si>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</si>
  <si>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</si>
  <si>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</si>
  <si>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</si>
  <si>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</si>
  <si>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</si>
  <si>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</si>
  <si>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</si>
  <si>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</si>
  <si>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</si>
  <si>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</si>
  <si>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</si>
  <si>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</si>
  <si>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</si>
  <si>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</si>
  <si>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</si>
  <si>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Ульяновский район</t>
  </si>
  <si>
    <t>Цильнинский район</t>
  </si>
  <si>
    <t>Чердаклинский район</t>
  </si>
  <si>
    <t>Базарносызганский район</t>
  </si>
  <si>
    <t>МОУ Каргинская СОШ</t>
  </si>
  <si>
    <t>МКОУ Шалкинская СОШ</t>
  </si>
  <si>
    <t>МОУ Октябрьский сельский лицей</t>
  </si>
  <si>
    <t>МОУО</t>
  </si>
  <si>
    <t>% успешно сданных обязат. предметов</t>
  </si>
  <si>
    <t>Кол-во участ-ников</t>
  </si>
  <si>
    <t>Матем. ПРОФ</t>
  </si>
  <si>
    <t>Матем. БАЗ</t>
  </si>
  <si>
    <t>Ср. про-цент</t>
  </si>
  <si>
    <t>Рейтинг образовательных организаций Ульяновской области</t>
  </si>
  <si>
    <t>МКОУ Коржевская СШ</t>
  </si>
  <si>
    <t>МКОУ Поддубновская СШ</t>
  </si>
  <si>
    <t>МКОУ Панциревская СШ</t>
  </si>
  <si>
    <t>МКОУ Оськинская СШ</t>
  </si>
  <si>
    <t>МОУ Николаевская СШ</t>
  </si>
  <si>
    <t>Выпускники прошлых лет Теренгульского района</t>
  </si>
  <si>
    <t>МБОУ Первомайская СШ</t>
  </si>
  <si>
    <t>Город Новоульяновск</t>
  </si>
  <si>
    <t>Сред. балл и процент по трем предметам</t>
  </si>
  <si>
    <t>Виртуальные образовательные организации</t>
  </si>
  <si>
    <t>МКОУ Белозерская СШ</t>
  </si>
  <si>
    <t>МКОУ Сосновская СШ</t>
  </si>
  <si>
    <t>Выпускники прошлых лет Мелекесского района</t>
  </si>
  <si>
    <t>МБОУ Большечирклейская СШ</t>
  </si>
  <si>
    <t>МБОУ Канадейская СШ</t>
  </si>
  <si>
    <t>МБОУ Татарско-Сайманская СШ</t>
  </si>
  <si>
    <t>Выпускники прошлых лет Николаевского района</t>
  </si>
  <si>
    <t>МОУ Зеленорощинская СШ</t>
  </si>
  <si>
    <t>МОУ Тимирязевская СШ</t>
  </si>
  <si>
    <t>Выпускники прошлых лет Ульяновского района</t>
  </si>
  <si>
    <t>MOUOname</t>
  </si>
  <si>
    <t>SchoolCode</t>
  </si>
  <si>
    <t>schoolname</t>
  </si>
  <si>
    <t>SubjectName</t>
  </si>
  <si>
    <t>Summa</t>
  </si>
  <si>
    <t>Summa2</t>
  </si>
  <si>
    <t>Математика профильная</t>
  </si>
  <si>
    <t>Математика базовая</t>
  </si>
  <si>
    <t>город Димитровград</t>
  </si>
  <si>
    <t>город Ульяновск</t>
  </si>
  <si>
    <t>МОУ Давыдовская сш</t>
  </si>
  <si>
    <t>МБОУ "Славкинская СШ"</t>
  </si>
  <si>
    <t>МОУ Красносельская СШ</t>
  </si>
  <si>
    <t>МБОУ "Садовская СШ"</t>
  </si>
  <si>
    <t>МОУ "Троицко-Сунгурская СШ"</t>
  </si>
  <si>
    <t>МОУ СШ р.п. Сурское</t>
  </si>
  <si>
    <t>МБОУ гимназия №33</t>
  </si>
  <si>
    <t>МБОУ гимназия №44 им. Деева В.Н.</t>
  </si>
  <si>
    <t>МБОУ гимназия № 59</t>
  </si>
  <si>
    <t>МОУ Ундоровский  лицей</t>
  </si>
  <si>
    <t>МОУ Вешкаймская СОШ № 1</t>
  </si>
  <si>
    <t>МОУ Новоульяновская СШ №1</t>
  </si>
  <si>
    <t>МОУ Криушинская СШ</t>
  </si>
  <si>
    <t>МБОУ "Карлинская СШ"</t>
  </si>
  <si>
    <t>МБОУ "Лаишевская СШ"</t>
  </si>
  <si>
    <t>МКОУ "Старомаклаушинская СШ"</t>
  </si>
  <si>
    <t>МКОУ "Уржумская СШ"</t>
  </si>
  <si>
    <t>МКОУ Баклушинская СШ</t>
  </si>
  <si>
    <t>МБОУ "Пригородная СШ"</t>
  </si>
  <si>
    <t>МБОУ Павловская СШ №1</t>
  </si>
  <si>
    <t>uchrus</t>
  </si>
  <si>
    <t>uchprof</t>
  </si>
  <si>
    <t>uchbaz</t>
  </si>
  <si>
    <t>uchrusall</t>
  </si>
  <si>
    <t>uchprofall</t>
  </si>
  <si>
    <t>uchbazall</t>
  </si>
  <si>
    <t>66.000000000000000</t>
  </si>
  <si>
    <t>72.000000000000000</t>
  </si>
  <si>
    <t>49.000000000000000</t>
  </si>
  <si>
    <t>45.000000000000000</t>
  </si>
  <si>
    <t>64.000000000000000</t>
  </si>
  <si>
    <t>57.000000000000000</t>
  </si>
  <si>
    <t>43.000000000000000</t>
  </si>
  <si>
    <t>69.000000000000000</t>
  </si>
  <si>
    <t>74.000000000000000</t>
  </si>
  <si>
    <t>34.000000000000000</t>
  </si>
  <si>
    <t>80.000000000000000</t>
  </si>
  <si>
    <t>78.000000000000000</t>
  </si>
  <si>
    <t>82.000000000000000</t>
  </si>
  <si>
    <t>76.000000000000000</t>
  </si>
  <si>
    <t>85.000000000000000</t>
  </si>
  <si>
    <t>70.000000000000000</t>
  </si>
  <si>
    <t>51.000000000000000</t>
  </si>
  <si>
    <t>27.000000000000000</t>
  </si>
  <si>
    <t>69.500000000000000</t>
  </si>
  <si>
    <t>67.000000000000000</t>
  </si>
  <si>
    <t>55.000000000000000</t>
  </si>
  <si>
    <t>33.000000000000000</t>
  </si>
  <si>
    <t>68.000000000000000</t>
  </si>
  <si>
    <t>67.500000000000000</t>
  </si>
  <si>
    <t>71.000000000000000</t>
  </si>
  <si>
    <t>62.500000000000000</t>
  </si>
  <si>
    <t>63.500000000000000</t>
  </si>
  <si>
    <t>75.000000000000000</t>
  </si>
  <si>
    <t>73.500000000000000</t>
  </si>
  <si>
    <t>59.000000000000000</t>
  </si>
  <si>
    <t>60.000000000000000</t>
  </si>
  <si>
    <t>73.000000000000000</t>
  </si>
  <si>
    <t>42.000000000000000</t>
  </si>
  <si>
    <t>65.000000000000000</t>
  </si>
  <si>
    <t>50.500000000000000</t>
  </si>
  <si>
    <t>63.000000000000000</t>
  </si>
  <si>
    <t>56.000000000000000</t>
  </si>
  <si>
    <t>41.500000000000000</t>
  </si>
  <si>
    <t>77.000000000000000</t>
  </si>
  <si>
    <t>50.000000000000000</t>
  </si>
  <si>
    <t>31.000000000000000</t>
  </si>
  <si>
    <t>50.333333333333333</t>
  </si>
  <si>
    <t>53.500000000000000</t>
  </si>
  <si>
    <t>58.000000000000000</t>
  </si>
  <si>
    <t>64.166666666666666</t>
  </si>
  <si>
    <t>Выпускники прошлых лет Старомайнского района</t>
  </si>
  <si>
    <t>Выпускники прошлых лет города Новоульяновск</t>
  </si>
  <si>
    <t>Выпускники прошлых лет города Димитровграда</t>
  </si>
  <si>
    <t>МОУ Барановская сш</t>
  </si>
  <si>
    <t>МОУ Баевская СШ</t>
  </si>
  <si>
    <t>Радищевская сш №1</t>
  </si>
  <si>
    <t>МБОУ &lt;Радищевская СШ №2 им.А.Н.Радищева&gt;</t>
  </si>
  <si>
    <t>МБОУ &lt;Октябрьская средняя школа&gt;</t>
  </si>
  <si>
    <t>МОУ Калиновская сш</t>
  </si>
  <si>
    <t>МОУ средняя школа г. Сенгилея им. Героя Советского Союза Н.Н.Вербина</t>
  </si>
  <si>
    <t>МОУ Ясашно-Ташлинская СОШ</t>
  </si>
  <si>
    <t>МОУ Скугареевская СОШ</t>
  </si>
  <si>
    <t>МОУ Михайловская  СОШ</t>
  </si>
  <si>
    <t>МОУ Сосновская СОШ</t>
  </si>
  <si>
    <t>МОУ Байдулинская СОШ</t>
  </si>
  <si>
    <t>МОУ Ишеевская МЛ им. Н.К. Джорджадзе</t>
  </si>
  <si>
    <t>МОУ Большеключищенская СШ имени В.Н. Каштанкина</t>
  </si>
  <si>
    <t>МБОУ СШ № 2</t>
  </si>
  <si>
    <t>МБОУ МПЛ</t>
  </si>
  <si>
    <t>МБОУ Лицей № 25</t>
  </si>
  <si>
    <t>МБОУ Городская гимназия</t>
  </si>
  <si>
    <t>МБОУ УЛ</t>
  </si>
  <si>
    <t>Лицей № 16</t>
  </si>
  <si>
    <t>МБОУ СШ № 17</t>
  </si>
  <si>
    <t>МБОУ СШ № 22 им.Г.Тукая</t>
  </si>
  <si>
    <t>МБОУ "СШ № 23"</t>
  </si>
  <si>
    <t>МБОУ Чердаклинская СШ №1</t>
  </si>
  <si>
    <t>МБОУ Мирновская СШ</t>
  </si>
  <si>
    <t>МКОУ Базарносызганская средняя школа №1</t>
  </si>
  <si>
    <t>МКОУ Базарносызганская средняя школа №2</t>
  </si>
  <si>
    <t>МКОУ Сосновоборская средняя школа</t>
  </si>
  <si>
    <t>МОУ СОШ с. Калда МО "Барышский район"</t>
  </si>
  <si>
    <t>МОУ СОШ р.п.Старотимошкино МО "Барышский район"</t>
  </si>
  <si>
    <t>МОУ СОШ п. Поливаново МО "Барышский район"</t>
  </si>
  <si>
    <t>МОУ СОШ р. п. им. Ленина МО "Барышский район"</t>
  </si>
  <si>
    <t>МБОУ СОШ р. п. Жадовка МО "Барышский район"</t>
  </si>
  <si>
    <t>МОУ СОШ р. п. Измайлово им. Н.Г.Зырина МО "Барышский район"</t>
  </si>
  <si>
    <t>МОУ Новоульяновская СШ №2</t>
  </si>
  <si>
    <t>МБОУ СОШ №1 МО "Барышский район"</t>
  </si>
  <si>
    <t>МБОУ СОШ №3 им. И.В.Седова МО "Барышский район"</t>
  </si>
  <si>
    <t>МБОУ Инзенская СШ №1</t>
  </si>
  <si>
    <t>МБОУ СШ №15</t>
  </si>
  <si>
    <t>МБОУ Инзенская СШ №2</t>
  </si>
  <si>
    <t>МБОУ "Средняя школа № 21"</t>
  </si>
  <si>
    <t>МБОУ СШ №28</t>
  </si>
  <si>
    <t>МБОУ СШ №29</t>
  </si>
  <si>
    <t>МКОУ Инзенская СШ №3 им. Д.П. Ознобишина</t>
  </si>
  <si>
    <t>МБОУ Инзенская СШ №4</t>
  </si>
  <si>
    <t>МБОУ СШ № 56</t>
  </si>
  <si>
    <t>МБОУ СШ № 57</t>
  </si>
  <si>
    <t>МКОУ Валгусская СШ  имени И.М. Марфина</t>
  </si>
  <si>
    <t>ФГКОУ УГСВУ МО РФ</t>
  </si>
  <si>
    <t>МКОУ Чамзинская СШ имени  И.А. Хуртина</t>
  </si>
  <si>
    <t>МБОУ Мариинская гимназия</t>
  </si>
  <si>
    <t>МБОУ Лицей при УлГТУ</t>
  </si>
  <si>
    <t>МБОУ Труслейская СШ</t>
  </si>
  <si>
    <t>МАОУ Лицей № 38 г.Ульяновска</t>
  </si>
  <si>
    <t>МБОУ  "Баратаевская средняя школа"</t>
  </si>
  <si>
    <t>Кротовская средняя школа</t>
  </si>
  <si>
    <t>Отрадненская средняя школа</t>
  </si>
  <si>
    <t>МБОУ ОСШ № 4</t>
  </si>
  <si>
    <t>МБОУ КШ № 7 им. В.В. Кашкадамовой</t>
  </si>
  <si>
    <t>Средняя школа № 8</t>
  </si>
  <si>
    <t>МБОУ "Средняя школа №12"</t>
  </si>
  <si>
    <t>МБОУ Гимназия №24</t>
  </si>
  <si>
    <t>МБОУ  "Гимназия № 34"</t>
  </si>
  <si>
    <t>МБОУ СШ № 35</t>
  </si>
  <si>
    <t>МБОУ СШ №37</t>
  </si>
  <si>
    <t>МБОУ "Лицей при УлГТУ № 45"</t>
  </si>
  <si>
    <t>Средняя школа № 51 им. А.М. Аблукова</t>
  </si>
  <si>
    <t>МБОУ СШ № 52</t>
  </si>
  <si>
    <t>средняя школа № 53</t>
  </si>
  <si>
    <t>Средняя школа № 55</t>
  </si>
  <si>
    <t>Средняя школа № 66</t>
  </si>
  <si>
    <t>МБОУ СШ №70</t>
  </si>
  <si>
    <t>Средняя школа №78</t>
  </si>
  <si>
    <t>МБОУ СШ №17</t>
  </si>
  <si>
    <t>МБОУ "Средняя школа № 22"</t>
  </si>
  <si>
    <t>МБОУ СШ № 42</t>
  </si>
  <si>
    <t>МБОУ СШ № 50</t>
  </si>
  <si>
    <t>МБОУ СШ № 64</t>
  </si>
  <si>
    <t>МБОУ гимназия №65</t>
  </si>
  <si>
    <t>МБОУ "СШ № 46 имени И.С. Полбина"</t>
  </si>
  <si>
    <t>МБОУ СШ № 47</t>
  </si>
  <si>
    <t>МБОУ Карсунская СШ им. Д.Н. Гусева</t>
  </si>
  <si>
    <t>МКОУ Устьуренская СШ им.Н.Г.Варакина</t>
  </si>
  <si>
    <t>МКОУ Языковская СШ им. Н.М Языкова</t>
  </si>
  <si>
    <t>МКОУ Вальдиватская СШ им. Г.А. Жукова</t>
  </si>
  <si>
    <t>МКОУ Уренокарлинская СШ им. Героя Советского Союза И.Т.Пименова</t>
  </si>
  <si>
    <t>ОГКОУ " Кадетская школа-интернат"</t>
  </si>
  <si>
    <t>МОУ Выровская сош</t>
  </si>
  <si>
    <t>МОУ Ермоловская СШ</t>
  </si>
  <si>
    <t>МБОУ СШ №27</t>
  </si>
  <si>
    <t>Школа № 63</t>
  </si>
  <si>
    <t>МБОУ СШ № 81</t>
  </si>
  <si>
    <t>Частное учреждение "Международная школа "Источник"</t>
  </si>
  <si>
    <t>МКОУ Забалуйская СШ</t>
  </si>
  <si>
    <t>Выпускники прошлых лет Инзенского района</t>
  </si>
  <si>
    <t>МОУ СШ с.Безводовка</t>
  </si>
  <si>
    <t>МОУ СШ с.Лесное Матюнино</t>
  </si>
  <si>
    <t>Выпускники прошлых лет Майнского района</t>
  </si>
  <si>
    <t>ОГКОУ "Школа-интернат №88 "Улыбка"</t>
  </si>
  <si>
    <t>МОУ СШ №1 р.п. Новоспасское Ульяновской области</t>
  </si>
  <si>
    <t>МОУ "Репьёвская СШ"</t>
  </si>
  <si>
    <t>МОУ &lt;Верхнемазинская СШ имени Д.В.Давыдова&gt;</t>
  </si>
  <si>
    <t>МОУ СШ с. Ждамирово</t>
  </si>
  <si>
    <t>МОУ СШ с. Лава</t>
  </si>
  <si>
    <t>МОУ СШ с. Выползово</t>
  </si>
  <si>
    <t>МОУ Чеботаевская СШ</t>
  </si>
  <si>
    <t>Тереньгульский район</t>
  </si>
  <si>
    <t>МОУ Тереньгульский лицей при УлГТУ</t>
  </si>
  <si>
    <t>uch</t>
  </si>
  <si>
    <t>55.600000000000000</t>
  </si>
  <si>
    <t>62.666666666666666</t>
  </si>
  <si>
    <t>58.333333333333333</t>
  </si>
  <si>
    <t>54.000000000000000</t>
  </si>
  <si>
    <t>68.500000000000000</t>
  </si>
  <si>
    <t>56.250000000000000</t>
  </si>
  <si>
    <t>61.500000000000000</t>
  </si>
  <si>
    <t>62.000000000000000</t>
  </si>
  <si>
    <t>53.000000000000000</t>
  </si>
  <si>
    <t>54.333333333333333</t>
  </si>
  <si>
    <t>48.500000000000000</t>
  </si>
  <si>
    <t>Выпускники прошлых лет Сенгилеевского района</t>
  </si>
  <si>
    <t>МБОУ Вешкаймский лицей им. Б. П. Зиновьева при УлГТУ</t>
  </si>
  <si>
    <t>МОУ Чуфаровская СШ</t>
  </si>
  <si>
    <t>67.750000000000000</t>
  </si>
  <si>
    <t>МБОУ СШ № 19 им. И.П.Мытарева</t>
  </si>
  <si>
    <t>ФГБОУ ВО "УлГПУ им. И.Н.Ульянова"</t>
  </si>
  <si>
    <t>МБОУ "Гимназия № 13"</t>
  </si>
  <si>
    <t>66.333333333333333</t>
  </si>
  <si>
    <t>Лицей № 40 при УлГУ</t>
  </si>
  <si>
    <t>58.600000000000000</t>
  </si>
  <si>
    <t>63.666666666666666</t>
  </si>
  <si>
    <t>МКОУ Большекандаратская СШ им. И.К.Морозова</t>
  </si>
  <si>
    <t>64.500000000000000</t>
  </si>
  <si>
    <t>60.500000000000000</t>
  </si>
  <si>
    <t>57.333333333333333</t>
  </si>
  <si>
    <t>66.833333333333333</t>
  </si>
  <si>
    <t>55.500000000000000</t>
  </si>
  <si>
    <t>65.166666666666666</t>
  </si>
  <si>
    <t>МОУ СШ № 2 р.п. Новоспасское</t>
  </si>
  <si>
    <t>63.333333333333333</t>
  </si>
  <si>
    <t>МБОО - СТАРОКУЛАТКИНСКАЯ СРЕДНЯЯ ШКОЛА №1</t>
  </si>
  <si>
    <t>МБОО-Старокулаткинская средняя школа №2 имени Героя Российской Федерации Р.М.Хабибуллина</t>
  </si>
  <si>
    <t>МКОО "СТАРОАТЛАШСКАЯ СРЕДНЯЯ ШКОЛА"</t>
  </si>
  <si>
    <t>МБОО Старомайнская СШ №1</t>
  </si>
  <si>
    <t>МБОО Старомайнская  СШ №2</t>
  </si>
  <si>
    <t>МБОО Дмитриево Помряскинская СШ</t>
  </si>
  <si>
    <t>МКОО Краснореченская СШ</t>
  </si>
  <si>
    <t>МКОО Жедяевская СШ</t>
  </si>
  <si>
    <t>МКОО Большекандалинская СШ</t>
  </si>
  <si>
    <t>МОУ Охотничьевская СШ</t>
  </si>
  <si>
    <t>МОУ Шумовская СШ</t>
  </si>
  <si>
    <t>МОУ Салмановская СШ</t>
  </si>
  <si>
    <t>89.000000000000000</t>
  </si>
  <si>
    <t>МОУ Чердаклинская СШ №2</t>
  </si>
  <si>
    <t>МОУ Андреевская СШ</t>
  </si>
  <si>
    <t>МОУ Архангельская СШ</t>
  </si>
  <si>
    <t>МОУ Богдашкинская СШ</t>
  </si>
  <si>
    <t>МОУ Бряндинская СШ</t>
  </si>
  <si>
    <t>МОУ Володарская СШ</t>
  </si>
  <si>
    <t>МОУ Крестовогородищенская СШ</t>
  </si>
  <si>
    <t>МОУ Озерская СШ</t>
  </si>
  <si>
    <t>МОУ Калмаюрская СШ</t>
  </si>
  <si>
    <t>57.500000000000000</t>
  </si>
  <si>
    <t>37.000000000000000</t>
  </si>
  <si>
    <t>58.666666666666666</t>
  </si>
  <si>
    <t>57.666666666666666</t>
  </si>
  <si>
    <t>70.666666666666666</t>
  </si>
  <si>
    <t>36.666666666666666</t>
  </si>
  <si>
    <t>73.333333333333333</t>
  </si>
  <si>
    <t>84.000000000000000</t>
  </si>
  <si>
    <t>Выпускники прошлых лет Барышского района</t>
  </si>
  <si>
    <t>Выпускники прошлых лет Кузоватовского района</t>
  </si>
  <si>
    <t>Выпускники прошлых лет Старокулаткинского района</t>
  </si>
  <si>
    <t>МОУ СОШ с.Живайкино МО "Барышский район"</t>
  </si>
  <si>
    <t>МОУ СОШ с. Чувашская Решетка МО "Барышский район"</t>
  </si>
  <si>
    <t>МБОУ СОШ №2 МО "Барышский район"</t>
  </si>
  <si>
    <t>МОУ Мордово-Белоключёвская СОШ</t>
  </si>
  <si>
    <t>МОУ Шарловская СШ им.Б.С.Борисова</t>
  </si>
  <si>
    <t>65.333333333333333</t>
  </si>
  <si>
    <t>70.750000000000000</t>
  </si>
  <si>
    <t>63.363636363636363</t>
  </si>
  <si>
    <t>67.200000000000000</t>
  </si>
  <si>
    <t>МБОУ "Средняя школа № 76"</t>
  </si>
  <si>
    <t>МБОУ "Губернаторский лицей № 100"</t>
  </si>
  <si>
    <t>65.200000000000000</t>
  </si>
  <si>
    <t>69.230769230769230</t>
  </si>
  <si>
    <t>59.333333333333333</t>
  </si>
  <si>
    <t>56.571428571428571</t>
  </si>
  <si>
    <t>63.444444444444444</t>
  </si>
  <si>
    <t>47.000000000000000</t>
  </si>
  <si>
    <t>МБОУ Глотовская СШ имени А.Ф. Зинина</t>
  </si>
  <si>
    <t>МКОУ Новопогореловская СШ им. Л.И. Буинцева</t>
  </si>
  <si>
    <t>МБОУ СШ №1 р.п. Кузоватово</t>
  </si>
  <si>
    <t>МОУ СШ с.Чертановка</t>
  </si>
  <si>
    <t>61.750000000000000</t>
  </si>
  <si>
    <t>ОГКОУ "Школа-интернат №91"</t>
  </si>
  <si>
    <t>66.800000000000000</t>
  </si>
  <si>
    <t>52.000000000000000</t>
  </si>
  <si>
    <t>59.800000000000000</t>
  </si>
  <si>
    <t>51.333333333333333</t>
  </si>
  <si>
    <t>55.666666666666666</t>
  </si>
  <si>
    <t>53.600000000000000</t>
  </si>
  <si>
    <t>77.250000000000000</t>
  </si>
  <si>
    <t>59.400000000000000</t>
  </si>
  <si>
    <t>МКОО Русскоюрткульская СШ им. А.И.Новикова</t>
  </si>
  <si>
    <t>МКОО Матвеевская СШ им. В.И.Кочеткова</t>
  </si>
  <si>
    <t>64.800000000000000</t>
  </si>
  <si>
    <t>58.500000000000000</t>
  </si>
  <si>
    <t>65.750000000000000</t>
  </si>
  <si>
    <t>МОУ Пятисотенная СШ</t>
  </si>
  <si>
    <t>50.750000000000000</t>
  </si>
  <si>
    <t>44.000000000000000</t>
  </si>
  <si>
    <t>51.666666666666666</t>
  </si>
  <si>
    <t>46.250000000000000</t>
  </si>
  <si>
    <t>46.166666666666666</t>
  </si>
  <si>
    <t>51.785714285714285</t>
  </si>
  <si>
    <t>62.777777777777777</t>
  </si>
  <si>
    <t>34.600000000000000</t>
  </si>
  <si>
    <t>46.000000000000000</t>
  </si>
  <si>
    <t>59.500000000000000</t>
  </si>
  <si>
    <t>67.333333333333333</t>
  </si>
  <si>
    <t>43.500000000000000</t>
  </si>
  <si>
    <t>39.625000000000000</t>
  </si>
  <si>
    <t>30.500000000000000</t>
  </si>
  <si>
    <t>43.600000000000000</t>
  </si>
  <si>
    <t>41.750000000000000</t>
  </si>
  <si>
    <t>64.125000000000000</t>
  </si>
  <si>
    <t>49.600000000000000</t>
  </si>
  <si>
    <t>55.333333333333333</t>
  </si>
  <si>
    <t>38.000000000000000</t>
  </si>
  <si>
    <t>53.250000000000000</t>
  </si>
  <si>
    <t>Выпускники прошлых лет Сурского района</t>
  </si>
  <si>
    <t>32.000000000000000</t>
  </si>
  <si>
    <t>68.687500000000000</t>
  </si>
  <si>
    <t>МОУ СОШ с.Новая Бекшанка МО "Барышский район"</t>
  </si>
  <si>
    <t>61.000000000000000</t>
  </si>
  <si>
    <t>61.571428571428571</t>
  </si>
  <si>
    <t>77.833333333333333</t>
  </si>
  <si>
    <t>61.600000000000000</t>
  </si>
  <si>
    <t>67.727272727272727</t>
  </si>
  <si>
    <t>МОУ СОШ №4 МО Барышский район</t>
  </si>
  <si>
    <t>79.800000000000000</t>
  </si>
  <si>
    <t>73.708333333333333</t>
  </si>
  <si>
    <t>47.600000000000000</t>
  </si>
  <si>
    <t>МОУ Бекетовская СШ им.Б.Т. Павлова</t>
  </si>
  <si>
    <t>МОУ Стемасская СОШ им. А.С.Гришина</t>
  </si>
  <si>
    <t>42.200000000000000</t>
  </si>
  <si>
    <t>77.116279069767441</t>
  </si>
  <si>
    <t>75.658227848101265</t>
  </si>
  <si>
    <t>73.021276595744680</t>
  </si>
  <si>
    <t>МБОУ СШ № 6 им. Д.С. Кузнецова</t>
  </si>
  <si>
    <t>МБОУ СШ № 9 им.Г.Ф.Полнова</t>
  </si>
  <si>
    <t>71.904761904761904</t>
  </si>
  <si>
    <t>80.366197183098591</t>
  </si>
  <si>
    <t>68.178571428571428</t>
  </si>
  <si>
    <t>69.282051282051282</t>
  </si>
  <si>
    <t>63.384615384615384</t>
  </si>
  <si>
    <t>73.617021276595744</t>
  </si>
  <si>
    <t>66.538461538461538</t>
  </si>
  <si>
    <t>66.266666666666666</t>
  </si>
  <si>
    <t>72.210526315789473</t>
  </si>
  <si>
    <t>68.166666666666666</t>
  </si>
  <si>
    <t>ОГАОУ &lt;Гимназия № 2&gt;</t>
  </si>
  <si>
    <t>74.413793103448275</t>
  </si>
  <si>
    <t>МБОУ Гимназия № 6 им.И.Н.Ульянова</t>
  </si>
  <si>
    <t>59.739130434782608</t>
  </si>
  <si>
    <t>74.632911392405063</t>
  </si>
  <si>
    <t>69.595744680851063</t>
  </si>
  <si>
    <t>67.560975609756097</t>
  </si>
  <si>
    <t>71.119047619047619</t>
  </si>
  <si>
    <t>Средняя школа №32</t>
  </si>
  <si>
    <t>64.833333333333333</t>
  </si>
  <si>
    <t>64.884615384615384</t>
  </si>
  <si>
    <t>76.983870967741935</t>
  </si>
  <si>
    <t>МБОУ "Губернаторский лицей №101 имени Ю.И. Латышева"</t>
  </si>
  <si>
    <t>74.526315789473684</t>
  </si>
  <si>
    <t>ОГБОУ Гимназия №1</t>
  </si>
  <si>
    <t>75.166666666666666</t>
  </si>
  <si>
    <t>74.490909090909090</t>
  </si>
  <si>
    <t>67.347368421052631</t>
  </si>
  <si>
    <t>73.428571428571428</t>
  </si>
  <si>
    <t>63.200000000000000</t>
  </si>
  <si>
    <t>56.642857142857142</t>
  </si>
  <si>
    <t>65.600000000000000</t>
  </si>
  <si>
    <t>35.685714285714285</t>
  </si>
  <si>
    <t>55.310344827586206</t>
  </si>
  <si>
    <t>70.714285714285714</t>
  </si>
  <si>
    <t>56.666666666666666</t>
  </si>
  <si>
    <t>72.367346938775510</t>
  </si>
  <si>
    <t>62.900000000000000</t>
  </si>
  <si>
    <t>Средняя школа №25 им. Н.К.Крупской</t>
  </si>
  <si>
    <t>66.550000000000000</t>
  </si>
  <si>
    <t>75.171428571428571</t>
  </si>
  <si>
    <t>78.906250000000000</t>
  </si>
  <si>
    <t>68.629629629629629</t>
  </si>
  <si>
    <t>60.750000000000000</t>
  </si>
  <si>
    <t>68.925000000000000</t>
  </si>
  <si>
    <t>МБОУ "СШ № 49"</t>
  </si>
  <si>
    <t>64.815789473684210</t>
  </si>
  <si>
    <t>67.361111111111111</t>
  </si>
  <si>
    <t>64.941176470588235</t>
  </si>
  <si>
    <t>60.666666666666666</t>
  </si>
  <si>
    <t>МБОУ "СШ № 61"</t>
  </si>
  <si>
    <t>70.840000000000000</t>
  </si>
  <si>
    <t>72.600000000000000</t>
  </si>
  <si>
    <t>Средняя школа № 82</t>
  </si>
  <si>
    <t>69.755555555555555</t>
  </si>
  <si>
    <t>МБОУ СШ № 85</t>
  </si>
  <si>
    <t>66.442307692307692</t>
  </si>
  <si>
    <t>74.459459459459459</t>
  </si>
  <si>
    <t>МБОУ СШ № 5 им. С.М.Кирова</t>
  </si>
  <si>
    <t>60.529411764705882</t>
  </si>
  <si>
    <t>МБОУ "Средняя школа № 9"</t>
  </si>
  <si>
    <t>67.611111111111111</t>
  </si>
  <si>
    <t>ОГАОУ многопрофильный лицей  №20</t>
  </si>
  <si>
    <t>78.828947368421052</t>
  </si>
  <si>
    <t>74.440000000000000</t>
  </si>
  <si>
    <t>МБОУ СШ № 41  им. А.Ф.Казанкина</t>
  </si>
  <si>
    <t>61.875000000000000</t>
  </si>
  <si>
    <t>62.708333333333333</t>
  </si>
  <si>
    <t>67.357142857142857</t>
  </si>
  <si>
    <t>63.285714285714285</t>
  </si>
  <si>
    <t>74.642857142857142</t>
  </si>
  <si>
    <t>70.413793103448275</t>
  </si>
  <si>
    <t>74.880952380952380</t>
  </si>
  <si>
    <t>МБОУ СШ № 69 имени А.А. Туполева</t>
  </si>
  <si>
    <t>МБОУ "СШ №72 с углубленным изучением отдельных предметов"</t>
  </si>
  <si>
    <t>76.037735849056603</t>
  </si>
  <si>
    <t>МБОУ СШ № 73 имени П.С. Дейнекина</t>
  </si>
  <si>
    <t>70.880000000000000</t>
  </si>
  <si>
    <t>МБОУ СШ № 74 имени В.А. Глазунова</t>
  </si>
  <si>
    <t>67.708333333333333</t>
  </si>
  <si>
    <t>МБОУ СШ № 75 имени В.Ф. Маргелова</t>
  </si>
  <si>
    <t>67.222222222222222</t>
  </si>
  <si>
    <t>МБОУ гимназия № 79</t>
  </si>
  <si>
    <t>70.875000000000000</t>
  </si>
  <si>
    <t>71.857142857142857</t>
  </si>
  <si>
    <t>МБОУ "Средняя школа № 83"</t>
  </si>
  <si>
    <t>МБОУ "СШ № 86  И.И.Вереникина"</t>
  </si>
  <si>
    <t>65.052631578947368</t>
  </si>
  <si>
    <t>МБОУ "Авторский лицей Эдварса № 90"</t>
  </si>
  <si>
    <t>75.869565217391304</t>
  </si>
  <si>
    <t>МБОУ "Лицей №102"</t>
  </si>
  <si>
    <t>70.433333333333333</t>
  </si>
  <si>
    <t>67.083333333333333</t>
  </si>
  <si>
    <t>МБОУ "Плодовая СШ"</t>
  </si>
  <si>
    <t>МБОУ "СШ №10"</t>
  </si>
  <si>
    <t>66.722222222222222</t>
  </si>
  <si>
    <t>МБОУ "Многопрофильный лицей № 11 им. В.Г. Мендельсона"</t>
  </si>
  <si>
    <t>65.913043478260869</t>
  </si>
  <si>
    <t>МБОУ "Гимназия № 30 им. Железной Дивизии"</t>
  </si>
  <si>
    <t>69.702702702702702</t>
  </si>
  <si>
    <t>МБОУ "СШ № 31"</t>
  </si>
  <si>
    <t>65.368421052631578</t>
  </si>
  <si>
    <t>68.291666666666666</t>
  </si>
  <si>
    <t>63.851851851851851</t>
  </si>
  <si>
    <t>67.454545454545454</t>
  </si>
  <si>
    <t>МБОУ СШ № 48 им. Героя России Д.С.Кожемякина</t>
  </si>
  <si>
    <t>56.727272727272727</t>
  </si>
  <si>
    <t>МБОУ СШ № 58 им. Г .Д. Курнакова</t>
  </si>
  <si>
    <t>МБОУ "СШ № 62"</t>
  </si>
  <si>
    <t>Симбирская гимназия "ДАР" им. А. Невского</t>
  </si>
  <si>
    <t>72.200000000000000</t>
  </si>
  <si>
    <t>71.291666666666666</t>
  </si>
  <si>
    <t>67.920000000000000</t>
  </si>
  <si>
    <t>53.750000000000000</t>
  </si>
  <si>
    <t>59.282051282051282</t>
  </si>
  <si>
    <t>50.250000000000000</t>
  </si>
  <si>
    <t>76.500000000000000</t>
  </si>
  <si>
    <t>70.800000000000000</t>
  </si>
  <si>
    <t>71.071428571428571</t>
  </si>
  <si>
    <t>66.666666666666666</t>
  </si>
  <si>
    <t>МКОУ Нагаевская СШ</t>
  </si>
  <si>
    <t>64.888888888888888</t>
  </si>
  <si>
    <t>63.692307692307692</t>
  </si>
  <si>
    <t>61.708333333333333</t>
  </si>
  <si>
    <t>МОУ СШ с.Еделево</t>
  </si>
  <si>
    <t>42.666666666666666</t>
  </si>
  <si>
    <t>МОУ СШ с.Студенец</t>
  </si>
  <si>
    <t>МОУ СШ п. ст. Налейка</t>
  </si>
  <si>
    <t>МОУ "Майнский многопрофильный лицей имени В.А. Яковлева"</t>
  </si>
  <si>
    <t>66.628571428571428</t>
  </si>
  <si>
    <t>МКОУ "Анненковская СШ"</t>
  </si>
  <si>
    <t>МОУ Загоскинская сош им. Зимина</t>
  </si>
  <si>
    <t>МКОУ "Тагайская СШ имени Ю.Ф. Горячева"</t>
  </si>
  <si>
    <t>55.888888888888888</t>
  </si>
  <si>
    <t>МБОУ СШ №1 р.п. Мулловка</t>
  </si>
  <si>
    <t>68.857142857142857</t>
  </si>
  <si>
    <t>МБОУ "СШ №2 р.п. Новая Майна"</t>
  </si>
  <si>
    <t>75.764705882352941</t>
  </si>
  <si>
    <t>МБОУ "Средняя школа с. Александровка"</t>
  </si>
  <si>
    <t>МБОУ СШ им. Насырова С.А. с. Филипповка</t>
  </si>
  <si>
    <t>МБОУ "Средняя школа имени В.И.Ерменеева с. Сабакаево"</t>
  </si>
  <si>
    <t>54.750000000000000</t>
  </si>
  <si>
    <t>МБОУ "Средняя школа с. Никольское-на-Черемшане"</t>
  </si>
  <si>
    <t>МБОУ "Зерносовхозская СШ имени М.Н.Костина п. Новоселки"</t>
  </si>
  <si>
    <t>66.857142857142857</t>
  </si>
  <si>
    <t>Министерство просвещения Ульяновской области</t>
  </si>
  <si>
    <t>71.250000000000000</t>
  </si>
  <si>
    <t>68.903225806451612</t>
  </si>
  <si>
    <t>68.666666666666666</t>
  </si>
  <si>
    <t>МОУ Прасковьинская СШ</t>
  </si>
  <si>
    <t>60.111111111111111</t>
  </si>
  <si>
    <t>57.750000000000000</t>
  </si>
  <si>
    <t>МОУ Тёпловская СШ</t>
  </si>
  <si>
    <t>МОУ Новомалыклинская СОШ</t>
  </si>
  <si>
    <t>70.625000000000000</t>
  </si>
  <si>
    <t>МОУ Новочеремшанская СШ</t>
  </si>
  <si>
    <t>71.428571428571428</t>
  </si>
  <si>
    <t>МОУ Высококолковская СШ</t>
  </si>
  <si>
    <t>65.456521739130434</t>
  </si>
  <si>
    <t>64.190476190476190</t>
  </si>
  <si>
    <t>71.466666666666666</t>
  </si>
  <si>
    <t>58.625000000000000</t>
  </si>
  <si>
    <t>МОУ Фабрично-Выселковская СШ</t>
  </si>
  <si>
    <t>64.086956521739130</t>
  </si>
  <si>
    <t>МБОУ Холстовская СШ</t>
  </si>
  <si>
    <t>59.250000000000000</t>
  </si>
  <si>
    <t>МБОУ Шиковская СОШ</t>
  </si>
  <si>
    <t>61.666666666666666</t>
  </si>
  <si>
    <t>87.000000000000000</t>
  </si>
  <si>
    <t>78.153846153846153</t>
  </si>
  <si>
    <t>63.700000000000000</t>
  </si>
  <si>
    <t>МОУ &lt;Ореховская СШ&gt;</t>
  </si>
  <si>
    <t>65.695652173913043</t>
  </si>
  <si>
    <t>МОУ Елаурская СШ</t>
  </si>
  <si>
    <t>69.375000000000000</t>
  </si>
  <si>
    <t>МОУ Красногуляевская СШ</t>
  </si>
  <si>
    <t>МОУ Силикатненская СШ</t>
  </si>
  <si>
    <t>58.125000000000000</t>
  </si>
  <si>
    <t>МОУ Шиловская СШ</t>
  </si>
  <si>
    <t>64.250000000000000</t>
  </si>
  <si>
    <t>МОУ Тушнинская СШ</t>
  </si>
  <si>
    <t>МОУ Цемзаводская СШ</t>
  </si>
  <si>
    <t>59.083333333333333</t>
  </si>
  <si>
    <t>60.230769230769230</t>
  </si>
  <si>
    <t>60.133333333333333</t>
  </si>
  <si>
    <t>68.250000000000000</t>
  </si>
  <si>
    <t>МКОО Прибрежненская СШ им.генерал-лейтенанта И.И. Затевахина</t>
  </si>
  <si>
    <t>81.000000000000000</t>
  </si>
  <si>
    <t>70.105263157894736</t>
  </si>
  <si>
    <t>МОУ СШ с. Астрадамовка им. Героев Советского Союза братьев Паничкиных</t>
  </si>
  <si>
    <t>60.250000000000000</t>
  </si>
  <si>
    <t>МОУ СШ с. Кирзять</t>
  </si>
  <si>
    <t>49.500000000000000</t>
  </si>
  <si>
    <t>МОУ СШ с. Сара им. Героя Советского Союза генерала Г.А. Белова</t>
  </si>
  <si>
    <t>МОУ СШ с. Кезьмино</t>
  </si>
  <si>
    <t>54.666666666666666</t>
  </si>
  <si>
    <t>МОУ Солдатскоташлинская СОШ</t>
  </si>
  <si>
    <t>63.142857142857142</t>
  </si>
  <si>
    <t>64.980769230769230</t>
  </si>
  <si>
    <t>МОУ Тетюшская средняя школа</t>
  </si>
  <si>
    <t>71.363636363636363</t>
  </si>
  <si>
    <t>58.533333333333333</t>
  </si>
  <si>
    <t>МОУ Новоуренская СШ</t>
  </si>
  <si>
    <t>73.666666666666666</t>
  </si>
  <si>
    <t>61.692307692307692</t>
  </si>
  <si>
    <t>63.647058823529411</t>
  </si>
  <si>
    <t>Большенагаткинская сш</t>
  </si>
  <si>
    <t>70.050000000000000</t>
  </si>
  <si>
    <t>Верхнетимерсянская сш</t>
  </si>
  <si>
    <t>Елховоозернская сш</t>
  </si>
  <si>
    <t>Кундюковская сш</t>
  </si>
  <si>
    <t>Мокробугурнинская сш</t>
  </si>
  <si>
    <t>41.000000000000000</t>
  </si>
  <si>
    <t>Новоалгашинская сш</t>
  </si>
  <si>
    <t>Новоникулинская сш</t>
  </si>
  <si>
    <t>Среднетимерсянская сш</t>
  </si>
  <si>
    <t>Староалгашинская сш</t>
  </si>
  <si>
    <t>Степноанненковская сш</t>
  </si>
  <si>
    <t>Цильнинская сш</t>
  </si>
  <si>
    <t>70.857142857142857</t>
  </si>
  <si>
    <t>64.923076923076923</t>
  </si>
  <si>
    <t>65.625000000000000</t>
  </si>
  <si>
    <t>53.666666666666666</t>
  </si>
  <si>
    <t>86.000000000000000</t>
  </si>
  <si>
    <t>51.833333333333333</t>
  </si>
  <si>
    <t>62.800000000000000</t>
  </si>
  <si>
    <t>70.416666666666666</t>
  </si>
  <si>
    <t>54.285714285714285</t>
  </si>
  <si>
    <t>79.000000000000000</t>
  </si>
  <si>
    <t>54.500000000000000</t>
  </si>
  <si>
    <t>61.333333333333333</t>
  </si>
  <si>
    <t>40.000000000000000</t>
  </si>
  <si>
    <t>47.250000000000000</t>
  </si>
  <si>
    <t>59.600000000000000</t>
  </si>
  <si>
    <t>56.875000000000000</t>
  </si>
  <si>
    <t>42.111111111111111</t>
  </si>
  <si>
    <t>73.555555555555555</t>
  </si>
  <si>
    <t>66.285714285714285</t>
  </si>
  <si>
    <t>24.500000000000000</t>
  </si>
  <si>
    <t>62.421052631578947</t>
  </si>
  <si>
    <t>60.441860465116279</t>
  </si>
  <si>
    <t>68.047619047619047</t>
  </si>
  <si>
    <t>73.317073170731707</t>
  </si>
  <si>
    <t>53.388888888888888</t>
  </si>
  <si>
    <t>60.700000000000000</t>
  </si>
  <si>
    <t>63.080000000000000</t>
  </si>
  <si>
    <t>69.142857142857142</t>
  </si>
  <si>
    <t>56.178571428571428</t>
  </si>
  <si>
    <t>43.142857142857142</t>
  </si>
  <si>
    <t>61.843750000000000</t>
  </si>
  <si>
    <t>59.736842105263157</t>
  </si>
  <si>
    <t>63.586206896551724</t>
  </si>
  <si>
    <t>67.888888888888888</t>
  </si>
  <si>
    <t>47.666666666666666</t>
  </si>
  <si>
    <t>61.243902439024390</t>
  </si>
  <si>
    <t>65.482758620689655</t>
  </si>
  <si>
    <t>59.226337448559670</t>
  </si>
  <si>
    <t>67.271186440677966</t>
  </si>
  <si>
    <t>52.454545454545454</t>
  </si>
  <si>
    <t>33.200000000000000</t>
  </si>
  <si>
    <t>37.176470588235294</t>
  </si>
  <si>
    <t>59.517241379310344</t>
  </si>
  <si>
    <t>47.235294117647058</t>
  </si>
  <si>
    <t>55.909090909090909</t>
  </si>
  <si>
    <t>45.300000000000000</t>
  </si>
  <si>
    <t>63.677419354838709</t>
  </si>
  <si>
    <t>50.375000000000000</t>
  </si>
  <si>
    <t>58.272727272727272</t>
  </si>
  <si>
    <t>44.857142857142857</t>
  </si>
  <si>
    <t>60.705882352941176</t>
  </si>
  <si>
    <t>55.900000000000000</t>
  </si>
  <si>
    <t>63.111111111111111</t>
  </si>
  <si>
    <t>56.210526315789473</t>
  </si>
  <si>
    <t>43.200000000000000</t>
  </si>
  <si>
    <t>57.142857142857142</t>
  </si>
  <si>
    <t>60.947368421052631</t>
  </si>
  <si>
    <t>51.769230769230769</t>
  </si>
  <si>
    <t>55.925925925925925</t>
  </si>
  <si>
    <t>67.090909090909090</t>
  </si>
  <si>
    <t>46.454545454545454</t>
  </si>
  <si>
    <t>41.250000000000000</t>
  </si>
  <si>
    <t>58.777777777777777</t>
  </si>
  <si>
    <t>74.808510638297872</t>
  </si>
  <si>
    <t>55.111111111111111</t>
  </si>
  <si>
    <t>52.794117647058823</t>
  </si>
  <si>
    <t>63.454545454545454</t>
  </si>
  <si>
    <t>57.857142857142857</t>
  </si>
  <si>
    <t>58.400000000000000</t>
  </si>
  <si>
    <t>56.923076923076923</t>
  </si>
  <si>
    <t>67.400000000000000</t>
  </si>
  <si>
    <t>68.769230769230769</t>
  </si>
  <si>
    <t>53.437500000000000</t>
  </si>
  <si>
    <t>42.714285714285714</t>
  </si>
  <si>
    <t>64.185185185185185</t>
  </si>
  <si>
    <t>56.600000000000000</t>
  </si>
  <si>
    <t>57.705882352941176</t>
  </si>
  <si>
    <t>44.166666666666666</t>
  </si>
  <si>
    <t>52.538461538461538</t>
  </si>
  <si>
    <t>54.545454545454545</t>
  </si>
  <si>
    <t>69.428571428571428</t>
  </si>
  <si>
    <t>62.300000000000000</t>
  </si>
  <si>
    <t>45.750000000000000</t>
  </si>
  <si>
    <t>48.666666666666666</t>
  </si>
  <si>
    <t>54.714285714285714</t>
  </si>
  <si>
    <t>51.928571428571428</t>
  </si>
  <si>
    <t>33.500000000000000</t>
  </si>
  <si>
    <t>52.250000000000000</t>
  </si>
  <si>
    <t>50.947368421052631</t>
  </si>
  <si>
    <t>57.818181818181818</t>
  </si>
  <si>
    <t>48.200000000000000</t>
  </si>
  <si>
    <t>47.833333333333333</t>
  </si>
  <si>
    <t>59.107142857142857</t>
  </si>
  <si>
    <t>49.833333333333333</t>
  </si>
  <si>
    <t>58.384615384615384</t>
  </si>
  <si>
    <t>28.000000000000000</t>
  </si>
  <si>
    <t>61.777777777777777</t>
  </si>
  <si>
    <t>88.000000000000000</t>
  </si>
  <si>
    <t>26.666666666666666</t>
  </si>
  <si>
    <t>48.250000000000000</t>
  </si>
  <si>
    <t>60.636363636363636</t>
  </si>
  <si>
    <t>56.500000000000000</t>
  </si>
  <si>
    <t>44.333333333333333</t>
  </si>
  <si>
    <t>62.166666666666666</t>
  </si>
  <si>
    <t>49.333333333333333</t>
  </si>
  <si>
    <t>61.733333333333333</t>
  </si>
  <si>
    <t>58.111111111111111</t>
  </si>
  <si>
    <t>65.285714285714285</t>
  </si>
  <si>
    <t>58.571428571428571</t>
  </si>
  <si>
    <t>71.500000000000000</t>
  </si>
  <si>
    <t>88.666666666666666</t>
  </si>
  <si>
    <t>68.588235294117647</t>
  </si>
  <si>
    <t>90.500000000000000</t>
  </si>
  <si>
    <t>66.500000000000000</t>
  </si>
  <si>
    <t>77.916666666666666</t>
  </si>
  <si>
    <t>72.611111111111111</t>
  </si>
  <si>
    <t>73.961538461538461</t>
  </si>
  <si>
    <t>73.750000000000000</t>
  </si>
  <si>
    <t>91.133333333333333</t>
  </si>
  <si>
    <t>74.800000000000000</t>
  </si>
  <si>
    <t>70.315789473684210</t>
  </si>
  <si>
    <t>66.153846153846153</t>
  </si>
  <si>
    <t>82.454545454545454</t>
  </si>
  <si>
    <t>78.428571428571428</t>
  </si>
  <si>
    <t>71.800000000000000</t>
  </si>
  <si>
    <t>83.000000000000000</t>
  </si>
  <si>
    <t>100.000000000000000</t>
  </si>
  <si>
    <t>70.500000000000000</t>
  </si>
  <si>
    <t>86.042553191489361</t>
  </si>
  <si>
    <t>71.678571428571428</t>
  </si>
  <si>
    <t>77.076923076923076</t>
  </si>
  <si>
    <t>84.583333333333333</t>
  </si>
  <si>
    <t>58.250000000000000</t>
  </si>
  <si>
    <t>80.545454545454545</t>
  </si>
  <si>
    <t>78.380952380952380</t>
  </si>
  <si>
    <t>82.800000000000000</t>
  </si>
  <si>
    <t>82.260000000000000</t>
  </si>
  <si>
    <t>77.647058823529411</t>
  </si>
  <si>
    <t>74.894736842105263</t>
  </si>
  <si>
    <t>76.200000000000000</t>
  </si>
  <si>
    <t>60.333333333333333</t>
  </si>
  <si>
    <t>29.607692307692307</t>
  </si>
  <si>
    <t>67.952380952380952</t>
  </si>
  <si>
    <t>80.846153846153846</t>
  </si>
  <si>
    <t>42.125000000000000</t>
  </si>
  <si>
    <t>83.026315789473684</t>
  </si>
  <si>
    <t>88.192307692307692</t>
  </si>
  <si>
    <t>85.266666666666666</t>
  </si>
  <si>
    <t>61.058823529411764</t>
  </si>
  <si>
    <t>71.277777777777777</t>
  </si>
  <si>
    <t>50.666666666666666</t>
  </si>
  <si>
    <t>68.333333333333333</t>
  </si>
  <si>
    <t>70.888888888888888</t>
  </si>
  <si>
    <t>79.625000000000000</t>
  </si>
  <si>
    <t>72.181818181818181</t>
  </si>
  <si>
    <t>72.875000000000000</t>
  </si>
  <si>
    <t>71.192307692307692</t>
  </si>
  <si>
    <t>69.040000000000000</t>
  </si>
  <si>
    <t>72.760000000000000</t>
  </si>
  <si>
    <t>49.666666666666666</t>
  </si>
  <si>
    <t>77.428571428571428</t>
  </si>
  <si>
    <t>72.476190476190476</t>
  </si>
  <si>
    <t>87.310344827586206</t>
  </si>
  <si>
    <t>73.900000000000000</t>
  </si>
  <si>
    <t>75.555555555555555</t>
  </si>
  <si>
    <t>72.388888888888888</t>
  </si>
  <si>
    <t>80.266666666666666</t>
  </si>
  <si>
    <t>60.470588235294117</t>
  </si>
  <si>
    <t>72.941176470588235</t>
  </si>
  <si>
    <t>76.076923076923076</t>
  </si>
  <si>
    <t>79.151515151515151</t>
  </si>
  <si>
    <t>70.166666666666666</t>
  </si>
  <si>
    <t>66.100000000000000</t>
  </si>
  <si>
    <t>76.172413793103448</t>
  </si>
  <si>
    <t>81.888888888888888</t>
  </si>
  <si>
    <t>74.071428571428571</t>
  </si>
  <si>
    <t>82.285714285714285</t>
  </si>
  <si>
    <t>75.384615384615384</t>
  </si>
  <si>
    <t>63.625000000000000</t>
  </si>
  <si>
    <t>62.583333333333333</t>
  </si>
  <si>
    <t>76.433333333333333</t>
  </si>
  <si>
    <t>81.722222222222222</t>
  </si>
  <si>
    <t>68.625000000000000</t>
  </si>
  <si>
    <t>65.055555555555555</t>
  </si>
  <si>
    <t>70.571428571428571</t>
  </si>
  <si>
    <t>81.533333333333333</t>
  </si>
  <si>
    <t>72.050000000000000</t>
  </si>
  <si>
    <t>34.500000000000000</t>
  </si>
  <si>
    <t>64.052631578947368</t>
  </si>
  <si>
    <t>95.000000000000000</t>
  </si>
  <si>
    <t>76.333333333333333</t>
  </si>
  <si>
    <t>78.500000000000000</t>
  </si>
  <si>
    <t>78.916666666666666</t>
  </si>
  <si>
    <t>79.333333333333333</t>
  </si>
  <si>
    <t>66.714285714285714</t>
  </si>
  <si>
    <t>60.800000000000000</t>
  </si>
  <si>
    <t>21.500000000000000</t>
  </si>
  <si>
    <t>70.470588235294117</t>
  </si>
  <si>
    <t>88.636363636363636</t>
  </si>
  <si>
    <t>85.615384615384615</t>
  </si>
  <si>
    <t>66.750000000000000</t>
  </si>
  <si>
    <t>48.000000000000000</t>
  </si>
  <si>
    <t>75.300000000000000</t>
  </si>
  <si>
    <t>90.333333333333333</t>
  </si>
  <si>
    <t>80.611111111111111</t>
  </si>
  <si>
    <t>71.666666666666666</t>
  </si>
  <si>
    <t>85.428571428571428</t>
  </si>
  <si>
    <t>90.000000000000000</t>
  </si>
  <si>
    <t>73.181818181818181</t>
  </si>
  <si>
    <t>77.666666666666666</t>
  </si>
  <si>
    <t>92.200000000000000</t>
  </si>
  <si>
    <t>70.111111111111111</t>
  </si>
  <si>
    <t>81.076923076923076</t>
  </si>
  <si>
    <t>74.666666666666666</t>
  </si>
  <si>
    <t>78.100000000000000</t>
  </si>
  <si>
    <t>74.333333333333333</t>
  </si>
  <si>
    <t>66.181818181818181</t>
  </si>
  <si>
    <t>0.000000000000000</t>
  </si>
  <si>
    <t>64.666666666666666</t>
  </si>
  <si>
    <t>92.500000000000000</t>
  </si>
  <si>
    <t>19.000000000000000</t>
  </si>
  <si>
    <t>73.545454545454545</t>
  </si>
  <si>
    <t>68.838709677419354</t>
  </si>
  <si>
    <t>69.727272727272727</t>
  </si>
  <si>
    <t>74.875000000000000</t>
  </si>
  <si>
    <t>82.333333333333333</t>
  </si>
  <si>
    <t>70.333333333333333</t>
  </si>
  <si>
    <t>71.333333333333333</t>
  </si>
  <si>
    <t>74.750000000000000</t>
  </si>
  <si>
    <t>72.333333333333333</t>
  </si>
  <si>
    <t>11.000000000000000</t>
  </si>
  <si>
    <t>37.258064516129032</t>
  </si>
  <si>
    <t>6.000000000000000</t>
  </si>
  <si>
    <t>Выпускники прошлых лет Вешкаймского района</t>
  </si>
  <si>
    <t>58.105263157894736</t>
  </si>
  <si>
    <t>62.671641791044776</t>
  </si>
  <si>
    <t>по результатам ЕГЭ 2022 года по русскому языку и математике</t>
  </si>
  <si>
    <t>Вечерняя (сменная) школа № 15</t>
  </si>
  <si>
    <t>МБОУ "В(С)Ш № 9"</t>
  </si>
  <si>
    <t>Вечерняя (сменная) школа № 7</t>
  </si>
  <si>
    <t>МОУ ООШ с.Малая Хомутерь МО "Барышский район"</t>
  </si>
  <si>
    <t>МБОУ СОШ с.Акшуат МО "Барышский район"</t>
  </si>
  <si>
    <t>МОУ ООШ с.Новый Дол МО "Барышский район"</t>
  </si>
  <si>
    <t>МОУ ООШ с.Павловка МО "Барышский район"</t>
  </si>
  <si>
    <t>МОУ ООШ с.Воецкое МО "Барышский район"</t>
  </si>
  <si>
    <t>МОУ СОШ с. Заречное МО "Барышский район"</t>
  </si>
  <si>
    <t>МОУ ООШ с.Красная Зорька МО "Барышский район"</t>
  </si>
  <si>
    <t>МКОУ Тияпинская СШ</t>
  </si>
  <si>
    <t>ФКУ СИЗО №3 УФСИН России по Ульяновской области</t>
  </si>
  <si>
    <t>Выпускники прошлых лет Карсунского района</t>
  </si>
  <si>
    <t>МКОУ Татарскогоренская ОШ</t>
  </si>
  <si>
    <t>МКОУ Теньковская СШ</t>
  </si>
  <si>
    <t>МБОУ Таволжанская ОШ</t>
  </si>
  <si>
    <t>МКОУ Большепоселковская ОШ</t>
  </si>
  <si>
    <t>МКОУ Краснополковская ОШ</t>
  </si>
  <si>
    <t>МОУ ОШ с.Смышляевка имени Героя Советского Союза  Т. И.Калинина</t>
  </si>
  <si>
    <t>МОУ СШ №2 с. Кузоватово</t>
  </si>
  <si>
    <t>МОУ СШ с.Кивать имени д.т.н.А.И.Фионова</t>
  </si>
  <si>
    <t>МБОУ СШ №3 р.п.Кузоватово</t>
  </si>
  <si>
    <t>МОУ ОШ с.Чириково имени Героя Советского Союза Б.А.Кротова</t>
  </si>
  <si>
    <t>МОУ ОШ с.Коромысловка</t>
  </si>
  <si>
    <t>МОУ СШ с.Томылово</t>
  </si>
  <si>
    <t>МОУ ОШ с. Волынщина</t>
  </si>
  <si>
    <t>МОУ СШ с.Стоговка</t>
  </si>
  <si>
    <t>МОУ СШ п.Приволье</t>
  </si>
  <si>
    <t>МКОУ "Гимовская СШ"</t>
  </si>
  <si>
    <t>МКОУ "Абрамовская СШ"</t>
  </si>
  <si>
    <t>МКОУ "Карлинская СШ"</t>
  </si>
  <si>
    <t>МОУ Игнатовская сош</t>
  </si>
  <si>
    <t>МБОУ "СШ №2 р.п. Мулловка"</t>
  </si>
  <si>
    <t>МБОУ &lt;Средняя школа им. В.П. Игонина с. Лесная Хмелевка&gt;</t>
  </si>
  <si>
    <t>МБОУ "Средняя школа им. Я.М. Вадина п. Дивный"</t>
  </si>
  <si>
    <t>МБОУ "Средняя школа №1 р.п. Новая Майна"</t>
  </si>
  <si>
    <t>МБОУ "Средняя школа с. Рязаново"</t>
  </si>
  <si>
    <t>МБОУ "Средняя школа им. В.А. Маркелова с. Старая Сахча"</t>
  </si>
  <si>
    <t>МБОУ "Средняя школа с. Тиинск"</t>
  </si>
  <si>
    <t>Выпускники прошлых лет Новомалыклинского района</t>
  </si>
  <si>
    <t>МОУ Старобесовская ООШ им.А.Ф.Юртова</t>
  </si>
  <si>
    <t>МОУ Среднесантимирская СОШ</t>
  </si>
  <si>
    <t>МОУ Среднеякушкинская СОШ</t>
  </si>
  <si>
    <t>МОУ Верхнеякушкинская ООШ им. В.М. Баданова</t>
  </si>
  <si>
    <t>МКОУ Павловская ОШ №2</t>
  </si>
  <si>
    <t>МКОУ Старопичеурская СШ</t>
  </si>
  <si>
    <t>МКОУ Шаховская СОШ</t>
  </si>
  <si>
    <t>МБОУ Татарско-Шмалакская СОШ</t>
  </si>
  <si>
    <t>МКОУ Октябрьская СОШ</t>
  </si>
  <si>
    <t>МОУ &lt;Дмитриевская ОШ имени Д.П.Левина&gt;</t>
  </si>
  <si>
    <t>Выпускники ОУ СПО текущего года</t>
  </si>
  <si>
    <t>Выпускники прошлых лет Радищевского района</t>
  </si>
  <si>
    <t>МОУ&lt;Вязовская ОШ&gt;</t>
  </si>
  <si>
    <t>МОУ Алешкинская ОШ</t>
  </si>
  <si>
    <t>МОУ Кротковская ОШ</t>
  </si>
  <si>
    <t>МОУ Русско-Бектяшкинская ОШ</t>
  </si>
  <si>
    <t>МОУ Артюшкинская ОШ</t>
  </si>
  <si>
    <t>МКОО"СТАРОМОСТЯКСКАЯ СРЕДНЯЯ ШКОЛА"</t>
  </si>
  <si>
    <t>МКОО "СРЕДНЕТЕРЕШАНСКАЯ СШ"</t>
  </si>
  <si>
    <t>МКОО "СТАРОЗЕЛЕНОВСКАЯ СРЕДНЯЯ ШКОЛА"</t>
  </si>
  <si>
    <t>МКОО Новиковская СШ</t>
  </si>
  <si>
    <t>МОУ СШ с. Хмелевка</t>
  </si>
  <si>
    <t>МОУ Красноборская СОШ</t>
  </si>
  <si>
    <t>МОУ Новобеденьговская ОШ</t>
  </si>
  <si>
    <t>Нижнетимерсянская сш</t>
  </si>
  <si>
    <t>Богдашкинская сш</t>
  </si>
  <si>
    <t>Покровская сш</t>
  </si>
  <si>
    <t>Красновосходская сш</t>
  </si>
  <si>
    <t>Малонагаткинская сш</t>
  </si>
  <si>
    <t>МОУ Енганаевская СШ</t>
  </si>
  <si>
    <t>МОУ Новобелоярская СШ</t>
  </si>
  <si>
    <t>Выпускники прошлых лет Базарносызганского района</t>
  </si>
  <si>
    <t>МОУ Новоульяновская ВСШ №2</t>
  </si>
  <si>
    <t>ОГБОУ "Школа-интернат №89"</t>
  </si>
  <si>
    <t>Выпускники прошлых лет Ульяновска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</si>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</sst>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.000"/>
    <numFmt numFmtId="166" formatCode="0000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165" fontId="6" fillId="0" borderId="6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top"/>
    </xf>
    <xf numFmtId="0" fontId="1" fillId="0" borderId="10" xfId="0" applyFont="1" applyBorder="1" applyAlignment="1">
      <alignment vertical="top"/>
    </xf>
    <xf numFmtId="165" fontId="6" fillId="0" borderId="1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0" fontId="1" fillId="0" borderId="7" xfId="0" applyNumberFormat="1" applyFont="1" applyBorder="1" applyAlignment="1">
      <alignment horizontal="center" vertical="top"/>
    </xf>
    <xf numFmtId="10" fontId="0" fillId="0" borderId="0" xfId="0" applyNumberFormat="1"/>
    <xf numFmtId="1" fontId="1" fillId="0" borderId="7" xfId="0" applyNumberFormat="1" applyFont="1" applyBorder="1" applyAlignment="1">
      <alignment horizontal="center" vertical="top"/>
    </xf>
    <xf numFmtId="0" fontId="7" fillId="0" borderId="0" xfId="1"/>
    <xf numFmtId="10" fontId="1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/>
    </xf>
    <xf numFmtId="0" fontId="1" fillId="0" borderId="8" xfId="0" applyFont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top"/>
    </xf>
    <xf numFmtId="10" fontId="1" fillId="0" borderId="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166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1" fillId="0" borderId="22" xfId="0" applyFont="1" applyBorder="1" applyAlignment="1">
      <alignment horizontal="right" vertical="top"/>
    </xf>
    <xf numFmtId="0" fontId="1" fillId="0" borderId="23" xfId="0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0" fontId="1" fillId="0" borderId="24" xfId="0" applyNumberFormat="1" applyFont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1" fontId="1" fillId="0" borderId="24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166" fontId="4" fillId="0" borderId="23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289"/>
  <sheetViews>
    <sheetView showGridLines="0" tabSelected="1" topLeftCell="A245" zoomScale="115" zoomScaleNormal="115" workbookViewId="0">
      <selection activeCell="O279" sqref="O279"/>
    </sheetView>
  </sheetViews>
  <sheetFormatPr defaultRowHeight="12.75" x14ac:dyDescent="0.2"/>
  <cols>
    <col min="1" max="1" width="4" style="8" customWidth="1"/>
    <col min="2" max="2" width="21.140625" style="7" bestFit="1" customWidth="1"/>
    <col min="3" max="3" width="6.85546875" style="4" bestFit="1" customWidth="1"/>
    <col min="4" max="4" width="39.5703125" style="3" customWidth="1"/>
    <col min="5" max="5" width="11.42578125" style="5" customWidth="1"/>
    <col min="6" max="6" width="10.7109375" style="1" customWidth="1"/>
    <col min="7" max="7" width="6.42578125" style="1" bestFit="1" customWidth="1"/>
    <col min="8" max="8" width="6.85546875" style="2" bestFit="1" customWidth="1"/>
    <col min="9" max="9" width="6.42578125" style="1" bestFit="1" customWidth="1"/>
    <col min="10" max="10" width="6.85546875" style="2" bestFit="1" customWidth="1"/>
    <col min="11" max="11" width="6.42578125" style="1" bestFit="1" customWidth="1"/>
    <col min="12" max="12" width="6.85546875" style="2" bestFit="1" customWidth="1"/>
  </cols>
  <sheetData>
    <row r="1" spans="1:12" ht="20.25" x14ac:dyDescent="0.3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" customHeight="1" x14ac:dyDescent="0.3">
      <c r="A2" s="58" t="s">
        <v>852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7.5" customHeight="1" thickBot="1" x14ac:dyDescent="0.25"/>
    <row r="4" spans="1:12" s="6" customFormat="1" ht="12" x14ac:dyDescent="0.2">
      <c r="A4" s="59" t="s">
        <v>0</v>
      </c>
      <c r="B4" s="70" t="s">
        <v>34</v>
      </c>
      <c r="C4" s="61" t="s">
        <v>1</v>
      </c>
      <c r="D4" s="63" t="s">
        <v>9</v>
      </c>
      <c r="E4" s="65" t="s">
        <v>49</v>
      </c>
      <c r="F4" s="67" t="s">
        <v>35</v>
      </c>
      <c r="G4" s="69" t="s">
        <v>7</v>
      </c>
      <c r="H4" s="54"/>
      <c r="I4" s="53" t="s">
        <v>37</v>
      </c>
      <c r="J4" s="54"/>
      <c r="K4" s="53" t="s">
        <v>38</v>
      </c>
      <c r="L4" s="54"/>
    </row>
    <row r="5" spans="1:12" s="6" customFormat="1" ht="36.75" thickBot="1" x14ac:dyDescent="0.25">
      <c r="A5" s="60"/>
      <c r="B5" s="71"/>
      <c r="C5" s="62"/>
      <c r="D5" s="64"/>
      <c r="E5" s="66"/>
      <c r="F5" s="68"/>
      <c r="G5" s="9" t="s">
        <v>8</v>
      </c>
      <c r="H5" s="10" t="s">
        <v>36</v>
      </c>
      <c r="I5" s="11" t="s">
        <v>8</v>
      </c>
      <c r="J5" s="10" t="s">
        <v>36</v>
      </c>
      <c r="K5" s="11" t="s">
        <v>39</v>
      </c>
      <c r="L5" s="10" t="s">
        <v>36</v>
      </c>
    </row>
    <row r="6" spans="1:12" s="12" customFormat="1" ht="11.25" x14ac:dyDescent="0.2">
      <c r="A6" s="13">
        <v>1</v>
      </c>
      <c r="B6" s="14" t="str">
        <f>Лист2!A236</f>
        <v>Радищевский район</v>
      </c>
      <c r="C6" s="15">
        <f>Лист2!B236</f>
        <v>14001</v>
      </c>
      <c r="D6" s="16" t="str">
        <f>Лист2!C236</f>
        <v>Радищевская сш №1</v>
      </c>
      <c r="E6" s="17">
        <f>IFERROR(SUM(VLOOKUP(readme!$C6,Лист2!$B:$R,9,FALSE),VLOOKUP(readme!$C6,Лист2!$B:$R,13,FALSE),VLOOKUP(readme!$C6,Лист2!$B:$R,17,FALSE))/SUM(VLOOKUP(readme!$C6,Лист2!$B:$R,6,FALSE),VLOOKUP(readme!$C6,Лист2!$B:$R,10,FALSE),VLOOKUP(readme!$C6,Лист2!$B:$R,14,FALSE)),"-")</f>
        <v>81.769230769230774</v>
      </c>
      <c r="F6" s="27">
        <f>IFERROR(SUM(VLOOKUP(readme!$C6,Лист2!$B:$R,3,FALSE),VLOOKUP(readme!$C6,Лист2!$B:$R,4,FALSE),VLOOKUP(readme!$C6,Лист2!$B:$R,5,FALSE))/SUM(VLOOKUP(readme!$C6,Лист2!$B:$R,6,FALSE),VLOOKUP(readme!$C6,Лист2!$B:$R,10,FALSE),VLOOKUP(readme!$C6,Лист2!$B:$R,14,FALSE)),"-")</f>
        <v>0.61538461538461542</v>
      </c>
      <c r="G6" s="18">
        <f>IFERROR(SUM(VLOOKUP(readme!$C6,Лист2!$B:$R,9,FALSE))/SUM(VLOOKUP(readme!$C6,Лист2!$B:$R,6,FALSE)),"-")</f>
        <v>78.15384615384616</v>
      </c>
      <c r="H6" s="19">
        <f>IF(VLOOKUP(readme!$C6,Лист2!$B:$R,6,FALSE)="0","-",VLOOKUP(readme!$C6,Лист2!$B:$R,6,FALSE))</f>
        <v>13</v>
      </c>
      <c r="I6" s="18">
        <f>IFERROR(SUM(VLOOKUP(readme!$C6,Лист2!$B:$R,13,FALSE))/SUM(VLOOKUP(readme!$C6,Лист2!$B:$R,10,FALSE)),"-")</f>
        <v>62.666666666666664</v>
      </c>
      <c r="J6" s="19">
        <f>IF(VLOOKUP(readme!$C6,Лист2!$B:$R,10,FALSE)="0","-",VLOOKUP(readme!$C6,Лист2!$B:$R,10,FALSE))</f>
        <v>3</v>
      </c>
      <c r="K6" s="18">
        <f>IFERROR(SUM(VLOOKUP(readme!$C6,Лист2!$B:$R,17,FALSE))/SUM(VLOOKUP(readme!$C6,Лист2!$B:$R,14,FALSE)),"-")</f>
        <v>92.2</v>
      </c>
      <c r="L6" s="19">
        <f>IF(VLOOKUP(readme!$C6,Лист2!$B:$R,14,FALSE)="0","-",VLOOKUP(readme!$C6,Лист2!$B:$R,14,FALSE))</f>
        <v>10</v>
      </c>
    </row>
    <row r="7" spans="1:12" s="12" customFormat="1" ht="11.25" x14ac:dyDescent="0.2">
      <c r="A7" s="13">
        <v>2</v>
      </c>
      <c r="B7" s="14" t="str">
        <f>Лист2!A79</f>
        <v>город Ульяновск</v>
      </c>
      <c r="C7" s="15">
        <f>Лист2!B79</f>
        <v>51034</v>
      </c>
      <c r="D7" s="16" t="str">
        <f>Лист2!C79</f>
        <v>МБОУ  "Гимназия № 34"</v>
      </c>
      <c r="E7" s="17">
        <f>IFERROR(SUM(VLOOKUP(readme!$C7,Лист2!$B:$R,9,FALSE),VLOOKUP(readme!$C7,Лист2!$B:$R,13,FALSE),VLOOKUP(readme!$C7,Лист2!$B:$R,17,FALSE))/SUM(VLOOKUP(readme!$C7,Лист2!$B:$R,6,FALSE),VLOOKUP(readme!$C7,Лист2!$B:$R,10,FALSE),VLOOKUP(readme!$C7,Лист2!$B:$R,14,FALSE)),"-")</f>
        <v>81.65625</v>
      </c>
      <c r="F7" s="27">
        <f>IFERROR(SUM(VLOOKUP(readme!$C7,Лист2!$B:$R,3,FALSE),VLOOKUP(readme!$C7,Лист2!$B:$R,4,FALSE),VLOOKUP(readme!$C7,Лист2!$B:$R,5,FALSE))/SUM(VLOOKUP(readme!$C7,Лист2!$B:$R,6,FALSE),VLOOKUP(readme!$C7,Лист2!$B:$R,10,FALSE),VLOOKUP(readme!$C7,Лист2!$B:$R,14,FALSE)),"-")</f>
        <v>0.59375</v>
      </c>
      <c r="G7" s="18">
        <f>IFERROR(SUM(VLOOKUP(readme!$C7,Лист2!$B:$R,9,FALSE))/SUM(VLOOKUP(readme!$C7,Лист2!$B:$R,6,FALSE)),"-")</f>
        <v>78.90625</v>
      </c>
      <c r="H7" s="19">
        <f>IF(VLOOKUP(readme!$C7,Лист2!$B:$R,6,FALSE)="0","-",VLOOKUP(readme!$C7,Лист2!$B:$R,6,FALSE))</f>
        <v>32</v>
      </c>
      <c r="I7" s="18">
        <f>IFERROR(SUM(VLOOKUP(readme!$C7,Лист2!$B:$R,13,FALSE))/SUM(VLOOKUP(readme!$C7,Лист2!$B:$R,10,FALSE)),"-")</f>
        <v>68</v>
      </c>
      <c r="J7" s="19">
        <f>IF(VLOOKUP(readme!$C7,Лист2!$B:$R,10,FALSE)="0","-",VLOOKUP(readme!$C7,Лист2!$B:$R,10,FALSE))</f>
        <v>6</v>
      </c>
      <c r="K7" s="18">
        <f>IFERROR(SUM(VLOOKUP(readme!$C7,Лист2!$B:$R,17,FALSE))/SUM(VLOOKUP(readme!$C7,Лист2!$B:$R,14,FALSE)),"-")</f>
        <v>88.192307692307693</v>
      </c>
      <c r="L7" s="19">
        <f>IF(VLOOKUP(readme!$C7,Лист2!$B:$R,14,FALSE)="0","-",VLOOKUP(readme!$C7,Лист2!$B:$R,14,FALSE))</f>
        <v>26</v>
      </c>
    </row>
    <row r="8" spans="1:12" s="12" customFormat="1" ht="11.25" x14ac:dyDescent="0.2">
      <c r="A8" s="13">
        <v>3</v>
      </c>
      <c r="B8" s="14" t="str">
        <f>Лист2!A90</f>
        <v>город Димитровград</v>
      </c>
      <c r="C8" s="15">
        <f>Лист2!B90</f>
        <v>2011</v>
      </c>
      <c r="D8" s="16" t="str">
        <f>Лист2!C90</f>
        <v>МБОУ Городская гимназия</v>
      </c>
      <c r="E8" s="17">
        <f>IFERROR(SUM(VLOOKUP(readme!$C8,Лист2!$B:$R,9,FALSE),VLOOKUP(readme!$C8,Лист2!$B:$R,13,FALSE),VLOOKUP(readme!$C8,Лист2!$B:$R,17,FALSE))/SUM(VLOOKUP(readme!$C8,Лист2!$B:$R,6,FALSE),VLOOKUP(readme!$C8,Лист2!$B:$R,10,FALSE),VLOOKUP(readme!$C8,Лист2!$B:$R,14,FALSE)),"-")</f>
        <v>80.605633802816897</v>
      </c>
      <c r="F8" s="27">
        <f>IFERROR(SUM(VLOOKUP(readme!$C8,Лист2!$B:$R,3,FALSE),VLOOKUP(readme!$C8,Лист2!$B:$R,4,FALSE),VLOOKUP(readme!$C8,Лист2!$B:$R,5,FALSE))/SUM(VLOOKUP(readme!$C8,Лист2!$B:$R,6,FALSE),VLOOKUP(readme!$C8,Лист2!$B:$R,10,FALSE),VLOOKUP(readme!$C8,Лист2!$B:$R,14,FALSE)),"-")</f>
        <v>0.78873239436619713</v>
      </c>
      <c r="G8" s="18">
        <f>IFERROR(SUM(VLOOKUP(readme!$C8,Лист2!$B:$R,9,FALSE))/SUM(VLOOKUP(readme!$C8,Лист2!$B:$R,6,FALSE)),"-")</f>
        <v>80.366197183098592</v>
      </c>
      <c r="H8" s="19">
        <f>IF(VLOOKUP(readme!$C8,Лист2!$B:$R,6,FALSE)="0","-",VLOOKUP(readme!$C8,Лист2!$B:$R,6,FALSE))</f>
        <v>71</v>
      </c>
      <c r="I8" s="18">
        <f>IFERROR(SUM(VLOOKUP(readme!$C8,Лист2!$B:$R,13,FALSE))/SUM(VLOOKUP(readme!$C8,Лист2!$B:$R,10,FALSE)),"-")</f>
        <v>73.317073170731703</v>
      </c>
      <c r="J8" s="19">
        <f>IF(VLOOKUP(readme!$C8,Лист2!$B:$R,10,FALSE)="0","-",VLOOKUP(readme!$C8,Лист2!$B:$R,10,FALSE))</f>
        <v>41</v>
      </c>
      <c r="K8" s="18">
        <f>IFERROR(SUM(VLOOKUP(readme!$C8,Лист2!$B:$R,17,FALSE))/SUM(VLOOKUP(readme!$C8,Лист2!$B:$R,14,FALSE)),"-")</f>
        <v>91.13333333333334</v>
      </c>
      <c r="L8" s="19">
        <f>IF(VLOOKUP(readme!$C8,Лист2!$B:$R,14,FALSE)="0","-",VLOOKUP(readme!$C8,Лист2!$B:$R,14,FALSE))</f>
        <v>30</v>
      </c>
    </row>
    <row r="9" spans="1:12" s="12" customFormat="1" ht="11.25" x14ac:dyDescent="0.2">
      <c r="A9" s="13">
        <v>4</v>
      </c>
      <c r="B9" s="14" t="str">
        <f>Лист2!A136</f>
        <v>Инзенский район</v>
      </c>
      <c r="C9" s="15">
        <f>Лист2!B136</f>
        <v>5022</v>
      </c>
      <c r="D9" s="16" t="str">
        <f>Лист2!C136</f>
        <v>МКОУ Поддубновская СШ</v>
      </c>
      <c r="E9" s="17">
        <f>IFERROR(SUM(VLOOKUP(readme!$C9,Лист2!$B:$R,9,FALSE),VLOOKUP(readme!$C9,Лист2!$B:$R,13,FALSE),VLOOKUP(readme!$C9,Лист2!$B:$R,17,FALSE))/SUM(VLOOKUP(readme!$C9,Лист2!$B:$R,6,FALSE),VLOOKUP(readme!$C9,Лист2!$B:$R,10,FALSE),VLOOKUP(readme!$C9,Лист2!$B:$R,14,FALSE)),"-")</f>
        <v>80.25</v>
      </c>
      <c r="F9" s="27">
        <f>IFERROR(SUM(VLOOKUP(readme!$C9,Лист2!$B:$R,3,FALSE),VLOOKUP(readme!$C9,Лист2!$B:$R,4,FALSE),VLOOKUP(readme!$C9,Лист2!$B:$R,5,FALSE))/SUM(VLOOKUP(readme!$C9,Лист2!$B:$R,6,FALSE),VLOOKUP(readme!$C9,Лист2!$B:$R,10,FALSE),VLOOKUP(readme!$C9,Лист2!$B:$R,14,FALSE)),"-")</f>
        <v>0.75</v>
      </c>
      <c r="G9" s="18">
        <f>IFERROR(SUM(VLOOKUP(readme!$C9,Лист2!$B:$R,9,FALSE))/SUM(VLOOKUP(readme!$C9,Лист2!$B:$R,6,FALSE)),"-")</f>
        <v>76.5</v>
      </c>
      <c r="H9" s="19">
        <f>IF(VLOOKUP(readme!$C9,Лист2!$B:$R,6,FALSE)="0","-",VLOOKUP(readme!$C9,Лист2!$B:$R,6,FALSE))</f>
        <v>2</v>
      </c>
      <c r="I9" s="18">
        <f>IFERROR(SUM(VLOOKUP(readme!$C9,Лист2!$B:$R,13,FALSE))/SUM(VLOOKUP(readme!$C9,Лист2!$B:$R,10,FALSE)),"-")</f>
        <v>68</v>
      </c>
      <c r="J9" s="19">
        <f>IF(VLOOKUP(readme!$C9,Лист2!$B:$R,10,FALSE)="0","-",VLOOKUP(readme!$C9,Лист2!$B:$R,10,FALSE))</f>
        <v>1</v>
      </c>
      <c r="K9" s="18">
        <f>IFERROR(SUM(VLOOKUP(readme!$C9,Лист2!$B:$R,17,FALSE))/SUM(VLOOKUP(readme!$C9,Лист2!$B:$R,14,FALSE)),"-")</f>
        <v>100</v>
      </c>
      <c r="L9" s="19">
        <f>IF(VLOOKUP(readme!$C9,Лист2!$B:$R,14,FALSE)="0","-",VLOOKUP(readme!$C9,Лист2!$B:$R,14,FALSE))</f>
        <v>1</v>
      </c>
    </row>
    <row r="10" spans="1:12" s="12" customFormat="1" ht="22.5" x14ac:dyDescent="0.2">
      <c r="A10" s="13">
        <v>5</v>
      </c>
      <c r="B10" s="14" t="str">
        <f>Лист2!A44</f>
        <v>город Ульяновск</v>
      </c>
      <c r="C10" s="15">
        <f>Лист2!B44</f>
        <v>52087</v>
      </c>
      <c r="D10" s="16" t="str">
        <f>Лист2!C44</f>
        <v>Частное учреждение "Международная школа "Источник"</v>
      </c>
      <c r="E10" s="17">
        <f>IFERROR(SUM(VLOOKUP(readme!$C10,Лист2!$B:$R,9,FALSE),VLOOKUP(readme!$C10,Лист2!$B:$R,13,FALSE),VLOOKUP(readme!$C10,Лист2!$B:$R,17,FALSE))/SUM(VLOOKUP(readme!$C10,Лист2!$B:$R,6,FALSE),VLOOKUP(readme!$C10,Лист2!$B:$R,10,FALSE),VLOOKUP(readme!$C10,Лист2!$B:$R,14,FALSE)),"-")</f>
        <v>80</v>
      </c>
      <c r="F10" s="27">
        <f>IFERROR(SUM(VLOOKUP(readme!$C10,Лист2!$B:$R,3,FALSE),VLOOKUP(readme!$C10,Лист2!$B:$R,4,FALSE),VLOOKUP(readme!$C10,Лист2!$B:$R,5,FALSE))/SUM(VLOOKUP(readme!$C10,Лист2!$B:$R,6,FALSE),VLOOKUP(readme!$C10,Лист2!$B:$R,10,FALSE),VLOOKUP(readme!$C10,Лист2!$B:$R,14,FALSE)),"-")</f>
        <v>1</v>
      </c>
      <c r="G10" s="18">
        <f>IFERROR(SUM(VLOOKUP(readme!$C10,Лист2!$B:$R,9,FALSE))/SUM(VLOOKUP(readme!$C10,Лист2!$B:$R,6,FALSE)),"-")</f>
        <v>76</v>
      </c>
      <c r="H10" s="19">
        <f>IF(VLOOKUP(readme!$C10,Лист2!$B:$R,6,FALSE)="0","-",VLOOKUP(readme!$C10,Лист2!$B:$R,6,FALSE))</f>
        <v>1</v>
      </c>
      <c r="I10" s="18">
        <f>IFERROR(SUM(VLOOKUP(readme!$C10,Лист2!$B:$R,13,FALSE))/SUM(VLOOKUP(readme!$C10,Лист2!$B:$R,10,FALSE)),"-")</f>
        <v>84</v>
      </c>
      <c r="J10" s="19">
        <f>IF(VLOOKUP(readme!$C10,Лист2!$B:$R,10,FALSE)="0","-",VLOOKUP(readme!$C10,Лист2!$B:$R,10,FALSE))</f>
        <v>1</v>
      </c>
      <c r="K10" s="18" t="str">
        <f>IFERROR(SUM(VLOOKUP(readme!$C10,Лист2!$B:$R,17,FALSE))/SUM(VLOOKUP(readme!$C10,Лист2!$B:$R,14,FALSE)),"-")</f>
        <v>-</v>
      </c>
      <c r="L10" s="19" t="str">
        <f>IF(VLOOKUP(readme!$C10,Лист2!$B:$R,14,FALSE)="0","-",VLOOKUP(readme!$C10,Лист2!$B:$R,14,FALSE))</f>
        <v>-</v>
      </c>
    </row>
    <row r="11" spans="1:12" s="12" customFormat="1" ht="11.25" x14ac:dyDescent="0.2">
      <c r="A11" s="13">
        <v>6</v>
      </c>
      <c r="B11" s="14" t="str">
        <f>Лист2!A129</f>
        <v>Инзенский район</v>
      </c>
      <c r="C11" s="15">
        <f>Лист2!B129</f>
        <v>5020</v>
      </c>
      <c r="D11" s="16" t="str">
        <f>Лист2!C129</f>
        <v>МКОУ Чамзинская СШ имени  И.А. Хуртина</v>
      </c>
      <c r="E11" s="17">
        <f>IFERROR(SUM(VLOOKUP(readme!$C11,Лист2!$B:$R,9,FALSE),VLOOKUP(readme!$C11,Лист2!$B:$R,13,FALSE),VLOOKUP(readme!$C11,Лист2!$B:$R,17,FALSE))/SUM(VLOOKUP(readme!$C11,Лист2!$B:$R,6,FALSE),VLOOKUP(readme!$C11,Лист2!$B:$R,10,FALSE),VLOOKUP(readme!$C11,Лист2!$B:$R,14,FALSE)),"-")</f>
        <v>80</v>
      </c>
      <c r="F11" s="27">
        <f>IFERROR(SUM(VLOOKUP(readme!$C11,Лист2!$B:$R,3,FALSE),VLOOKUP(readme!$C11,Лист2!$B:$R,4,FALSE),VLOOKUP(readme!$C11,Лист2!$B:$R,5,FALSE))/SUM(VLOOKUP(readme!$C11,Лист2!$B:$R,6,FALSE),VLOOKUP(readme!$C11,Лист2!$B:$R,10,FALSE),VLOOKUP(readme!$C11,Лист2!$B:$R,14,FALSE)),"-")</f>
        <v>0.5</v>
      </c>
      <c r="G11" s="18">
        <f>IFERROR(SUM(VLOOKUP(readme!$C11,Лист2!$B:$R,9,FALSE))/SUM(VLOOKUP(readme!$C11,Лист2!$B:$R,6,FALSE)),"-")</f>
        <v>65</v>
      </c>
      <c r="H11" s="19">
        <f>IF(VLOOKUP(readme!$C11,Лист2!$B:$R,6,FALSE)="0","-",VLOOKUP(readme!$C11,Лист2!$B:$R,6,FALSE))</f>
        <v>1</v>
      </c>
      <c r="I11" s="18" t="str">
        <f>IFERROR(SUM(VLOOKUP(readme!$C11,Лист2!$B:$R,13,FALSE))/SUM(VLOOKUP(readme!$C11,Лист2!$B:$R,10,FALSE)),"-")</f>
        <v>-</v>
      </c>
      <c r="J11" s="19" t="str">
        <f>IF(VLOOKUP(readme!$C11,Лист2!$B:$R,10,FALSE)="0","-",VLOOKUP(readme!$C11,Лист2!$B:$R,10,FALSE))</f>
        <v>-</v>
      </c>
      <c r="K11" s="18">
        <f>IFERROR(SUM(VLOOKUP(readme!$C11,Лист2!$B:$R,17,FALSE))/SUM(VLOOKUP(readme!$C11,Лист2!$B:$R,14,FALSE)),"-")</f>
        <v>95</v>
      </c>
      <c r="L11" s="19">
        <f>IF(VLOOKUP(readme!$C11,Лист2!$B:$R,14,FALSE)="0","-",VLOOKUP(readme!$C11,Лист2!$B:$R,14,FALSE))</f>
        <v>1</v>
      </c>
    </row>
    <row r="12" spans="1:12" s="12" customFormat="1" ht="11.25" x14ac:dyDescent="0.2">
      <c r="A12" s="13">
        <v>7</v>
      </c>
      <c r="B12" s="14" t="str">
        <f>Лист2!A323</f>
        <v>Чердаклинский район</v>
      </c>
      <c r="C12" s="15">
        <f>Лист2!B323</f>
        <v>22023</v>
      </c>
      <c r="D12" s="16" t="str">
        <f>Лист2!C323</f>
        <v>МОУ Пятисотенная СШ</v>
      </c>
      <c r="E12" s="17">
        <f>IFERROR(SUM(VLOOKUP(readme!$C12,Лист2!$B:$R,9,FALSE),VLOOKUP(readme!$C12,Лист2!$B:$R,13,FALSE),VLOOKUP(readme!$C12,Лист2!$B:$R,17,FALSE))/SUM(VLOOKUP(readme!$C12,Лист2!$B:$R,6,FALSE),VLOOKUP(readme!$C12,Лист2!$B:$R,10,FALSE),VLOOKUP(readme!$C12,Лист2!$B:$R,14,FALSE)),"-")</f>
        <v>80</v>
      </c>
      <c r="F12" s="27">
        <f>IFERROR(SUM(VLOOKUP(readme!$C12,Лист2!$B:$R,3,FALSE),VLOOKUP(readme!$C12,Лист2!$B:$R,4,FALSE),VLOOKUP(readme!$C12,Лист2!$B:$R,5,FALSE))/SUM(VLOOKUP(readme!$C12,Лист2!$B:$R,6,FALSE),VLOOKUP(readme!$C12,Лист2!$B:$R,10,FALSE),VLOOKUP(readme!$C12,Лист2!$B:$R,14,FALSE)),"-")</f>
        <v>0.75</v>
      </c>
      <c r="G12" s="18">
        <f>IFERROR(SUM(VLOOKUP(readme!$C12,Лист2!$B:$R,9,FALSE))/SUM(VLOOKUP(readme!$C12,Лист2!$B:$R,6,FALSE)),"-")</f>
        <v>79</v>
      </c>
      <c r="H12" s="19">
        <f>IF(VLOOKUP(readme!$C12,Лист2!$B:$R,6,FALSE)="0","-",VLOOKUP(readme!$C12,Лист2!$B:$R,6,FALSE))</f>
        <v>2</v>
      </c>
      <c r="I12" s="18">
        <f>IFERROR(SUM(VLOOKUP(readme!$C12,Лист2!$B:$R,13,FALSE))/SUM(VLOOKUP(readme!$C12,Лист2!$B:$R,10,FALSE)),"-")</f>
        <v>72</v>
      </c>
      <c r="J12" s="19">
        <f>IF(VLOOKUP(readme!$C12,Лист2!$B:$R,10,FALSE)="0","-",VLOOKUP(readme!$C12,Лист2!$B:$R,10,FALSE))</f>
        <v>1</v>
      </c>
      <c r="K12" s="18">
        <f>IFERROR(SUM(VLOOKUP(readme!$C12,Лист2!$B:$R,17,FALSE))/SUM(VLOOKUP(readme!$C12,Лист2!$B:$R,14,FALSE)),"-")</f>
        <v>90</v>
      </c>
      <c r="L12" s="19">
        <f>IF(VLOOKUP(readme!$C12,Лист2!$B:$R,14,FALSE)="0","-",VLOOKUP(readme!$C12,Лист2!$B:$R,14,FALSE))</f>
        <v>1</v>
      </c>
    </row>
    <row r="13" spans="1:12" s="12" customFormat="1" ht="11.25" x14ac:dyDescent="0.2">
      <c r="A13" s="13">
        <v>8</v>
      </c>
      <c r="B13" s="14" t="str">
        <f>Лист2!A213</f>
        <v>Новомалыклинский район</v>
      </c>
      <c r="C13" s="15">
        <f>Лист2!B213</f>
        <v>11010</v>
      </c>
      <c r="D13" s="16" t="str">
        <f>Лист2!C213</f>
        <v>МОУ Высококолковская СШ</v>
      </c>
      <c r="E13" s="17">
        <f>IFERROR(SUM(VLOOKUP(readme!$C13,Лист2!$B:$R,9,FALSE),VLOOKUP(readme!$C13,Лист2!$B:$R,13,FALSE),VLOOKUP(readme!$C13,Лист2!$B:$R,17,FALSE))/SUM(VLOOKUP(readme!$C13,Лист2!$B:$R,6,FALSE),VLOOKUP(readme!$C13,Лист2!$B:$R,10,FALSE),VLOOKUP(readme!$C13,Лист2!$B:$R,14,FALSE)),"-")</f>
        <v>79.75</v>
      </c>
      <c r="F13" s="27">
        <f>IFERROR(SUM(VLOOKUP(readme!$C13,Лист2!$B:$R,3,FALSE),VLOOKUP(readme!$C13,Лист2!$B:$R,4,FALSE),VLOOKUP(readme!$C13,Лист2!$B:$R,5,FALSE))/SUM(VLOOKUP(readme!$C13,Лист2!$B:$R,6,FALSE),VLOOKUP(readme!$C13,Лист2!$B:$R,10,FALSE),VLOOKUP(readme!$C13,Лист2!$B:$R,14,FALSE)),"-")</f>
        <v>0.5</v>
      </c>
      <c r="G13" s="18">
        <f>IFERROR(SUM(VLOOKUP(readme!$C13,Лист2!$B:$R,9,FALSE))/SUM(VLOOKUP(readme!$C13,Лист2!$B:$R,6,FALSE)),"-")</f>
        <v>69</v>
      </c>
      <c r="H13" s="19">
        <f>IF(VLOOKUP(readme!$C13,Лист2!$B:$R,6,FALSE)="0","-",VLOOKUP(readme!$C13,Лист2!$B:$R,6,FALSE))</f>
        <v>2</v>
      </c>
      <c r="I13" s="18" t="str">
        <f>IFERROR(SUM(VLOOKUP(readme!$C13,Лист2!$B:$R,13,FALSE))/SUM(VLOOKUP(readme!$C13,Лист2!$B:$R,10,FALSE)),"-")</f>
        <v>-</v>
      </c>
      <c r="J13" s="19" t="str">
        <f>IF(VLOOKUP(readme!$C13,Лист2!$B:$R,10,FALSE)="0","-",VLOOKUP(readme!$C13,Лист2!$B:$R,10,FALSE))</f>
        <v>-</v>
      </c>
      <c r="K13" s="18">
        <f>IFERROR(SUM(VLOOKUP(readme!$C13,Лист2!$B:$R,17,FALSE))/SUM(VLOOKUP(readme!$C13,Лист2!$B:$R,14,FALSE)),"-")</f>
        <v>90.5</v>
      </c>
      <c r="L13" s="19">
        <f>IF(VLOOKUP(readme!$C13,Лист2!$B:$R,14,FALSE)="0","-",VLOOKUP(readme!$C13,Лист2!$B:$R,14,FALSE))</f>
        <v>2</v>
      </c>
    </row>
    <row r="14" spans="1:12" s="12" customFormat="1" ht="11.25" x14ac:dyDescent="0.2">
      <c r="A14" s="13">
        <v>9</v>
      </c>
      <c r="B14" s="14" t="str">
        <f>Лист2!A115</f>
        <v>Барышский район</v>
      </c>
      <c r="C14" s="15">
        <f>Лист2!B115</f>
        <v>3104</v>
      </c>
      <c r="D14" s="16" t="str">
        <f>Лист2!C115</f>
        <v>МОУ СОШ №4 МО Барышский район</v>
      </c>
      <c r="E14" s="17">
        <f>IFERROR(SUM(VLOOKUP(readme!$C14,Лист2!$B:$R,9,FALSE),VLOOKUP(readme!$C14,Лист2!$B:$R,13,FALSE),VLOOKUP(readme!$C14,Лист2!$B:$R,17,FALSE))/SUM(VLOOKUP(readme!$C14,Лист2!$B:$R,6,FALSE),VLOOKUP(readme!$C14,Лист2!$B:$R,10,FALSE),VLOOKUP(readme!$C14,Лист2!$B:$R,14,FALSE)),"-")</f>
        <v>79.7</v>
      </c>
      <c r="F14" s="27">
        <f>IFERROR(SUM(VLOOKUP(readme!$C14,Лист2!$B:$R,3,FALSE),VLOOKUP(readme!$C14,Лист2!$B:$R,4,FALSE),VLOOKUP(readme!$C14,Лист2!$B:$R,5,FALSE))/SUM(VLOOKUP(readme!$C14,Лист2!$B:$R,6,FALSE),VLOOKUP(readme!$C14,Лист2!$B:$R,10,FALSE),VLOOKUP(readme!$C14,Лист2!$B:$R,14,FALSE)),"-")</f>
        <v>0.8</v>
      </c>
      <c r="G14" s="18">
        <f>IFERROR(SUM(VLOOKUP(readme!$C14,Лист2!$B:$R,9,FALSE))/SUM(VLOOKUP(readme!$C14,Лист2!$B:$R,6,FALSE)),"-")</f>
        <v>79.8</v>
      </c>
      <c r="H14" s="19">
        <f>IF(VLOOKUP(readme!$C14,Лист2!$B:$R,6,FALSE)="0","-",VLOOKUP(readme!$C14,Лист2!$B:$R,6,FALSE))</f>
        <v>15</v>
      </c>
      <c r="I14" s="18">
        <f>IFERROR(SUM(VLOOKUP(readme!$C14,Лист2!$B:$R,13,FALSE))/SUM(VLOOKUP(readme!$C14,Лист2!$B:$R,10,FALSE)),"-")</f>
        <v>73.555555555555557</v>
      </c>
      <c r="J14" s="19">
        <f>IF(VLOOKUP(readme!$C14,Лист2!$B:$R,10,FALSE)="0","-",VLOOKUP(readme!$C14,Лист2!$B:$R,10,FALSE))</f>
        <v>9</v>
      </c>
      <c r="K14" s="18">
        <f>IFERROR(SUM(VLOOKUP(readme!$C14,Лист2!$B:$R,17,FALSE))/SUM(VLOOKUP(readme!$C14,Лист2!$B:$R,14,FALSE)),"-")</f>
        <v>88.666666666666671</v>
      </c>
      <c r="L14" s="19">
        <f>IF(VLOOKUP(readme!$C14,Лист2!$B:$R,14,FALSE)="0","-",VLOOKUP(readme!$C14,Лист2!$B:$R,14,FALSE))</f>
        <v>6</v>
      </c>
    </row>
    <row r="15" spans="1:12" s="12" customFormat="1" ht="11.25" x14ac:dyDescent="0.2">
      <c r="A15" s="13">
        <v>10</v>
      </c>
      <c r="B15" s="14" t="str">
        <f>Лист2!A161</f>
        <v>Кузоватовский район</v>
      </c>
      <c r="C15" s="15">
        <f>Лист2!B161</f>
        <v>7009</v>
      </c>
      <c r="D15" s="16" t="str">
        <f>Лист2!C161</f>
        <v>МОУ СШ с.Лесное Матюнино</v>
      </c>
      <c r="E15" s="17">
        <f>IFERROR(SUM(VLOOKUP(readme!$C15,Лист2!$B:$R,9,FALSE),VLOOKUP(readme!$C15,Лист2!$B:$R,13,FALSE),VLOOKUP(readme!$C15,Лист2!$B:$R,17,FALSE))/SUM(VLOOKUP(readme!$C15,Лист2!$B:$R,6,FALSE),VLOOKUP(readme!$C15,Лист2!$B:$R,10,FALSE),VLOOKUP(readme!$C15,Лист2!$B:$R,14,FALSE)),"-")</f>
        <v>79.5</v>
      </c>
      <c r="F15" s="27">
        <f>IFERROR(SUM(VLOOKUP(readme!$C15,Лист2!$B:$R,3,FALSE),VLOOKUP(readme!$C15,Лист2!$B:$R,4,FALSE),VLOOKUP(readme!$C15,Лист2!$B:$R,5,FALSE))/SUM(VLOOKUP(readme!$C15,Лист2!$B:$R,6,FALSE),VLOOKUP(readme!$C15,Лист2!$B:$R,10,FALSE),VLOOKUP(readme!$C15,Лист2!$B:$R,14,FALSE)),"-")</f>
        <v>1</v>
      </c>
      <c r="G15" s="18">
        <f>IFERROR(SUM(VLOOKUP(readme!$C15,Лист2!$B:$R,9,FALSE))/SUM(VLOOKUP(readme!$C15,Лист2!$B:$R,6,FALSE)),"-")</f>
        <v>89</v>
      </c>
      <c r="H15" s="19">
        <f>IF(VLOOKUP(readme!$C15,Лист2!$B:$R,6,FALSE)="0","-",VLOOKUP(readme!$C15,Лист2!$B:$R,6,FALSE))</f>
        <v>1</v>
      </c>
      <c r="I15" s="18">
        <f>IFERROR(SUM(VLOOKUP(readme!$C15,Лист2!$B:$R,13,FALSE))/SUM(VLOOKUP(readme!$C15,Лист2!$B:$R,10,FALSE)),"-")</f>
        <v>70</v>
      </c>
      <c r="J15" s="19">
        <f>IF(VLOOKUP(readme!$C15,Лист2!$B:$R,10,FALSE)="0","-",VLOOKUP(readme!$C15,Лист2!$B:$R,10,FALSE))</f>
        <v>1</v>
      </c>
      <c r="K15" s="18" t="str">
        <f>IFERROR(SUM(VLOOKUP(readme!$C15,Лист2!$B:$R,17,FALSE))/SUM(VLOOKUP(readme!$C15,Лист2!$B:$R,14,FALSE)),"-")</f>
        <v>-</v>
      </c>
      <c r="L15" s="19" t="str">
        <f>IF(VLOOKUP(readme!$C15,Лист2!$B:$R,14,FALSE)="0","-",VLOOKUP(readme!$C15,Лист2!$B:$R,14,FALSE))</f>
        <v>-</v>
      </c>
    </row>
    <row r="16" spans="1:12" s="12" customFormat="1" ht="11.25" x14ac:dyDescent="0.2">
      <c r="A16" s="13">
        <v>11</v>
      </c>
      <c r="B16" s="14" t="str">
        <f>Лист2!A335</f>
        <v>Город Новоульяновск</v>
      </c>
      <c r="C16" s="15">
        <f>Лист2!B335</f>
        <v>31004</v>
      </c>
      <c r="D16" s="16" t="str">
        <f>Лист2!C335</f>
        <v>МОУ Криушинская СШ</v>
      </c>
      <c r="E16" s="17">
        <f>IFERROR(SUM(VLOOKUP(readme!$C16,Лист2!$B:$R,9,FALSE),VLOOKUP(readme!$C16,Лист2!$B:$R,13,FALSE),VLOOKUP(readme!$C16,Лист2!$B:$R,17,FALSE))/SUM(VLOOKUP(readme!$C16,Лист2!$B:$R,6,FALSE),VLOOKUP(readme!$C16,Лист2!$B:$R,10,FALSE),VLOOKUP(readme!$C16,Лист2!$B:$R,14,FALSE)),"-")</f>
        <v>79.333333333333329</v>
      </c>
      <c r="F16" s="27">
        <f>IFERROR(SUM(VLOOKUP(readme!$C16,Лист2!$B:$R,3,FALSE),VLOOKUP(readme!$C16,Лист2!$B:$R,4,FALSE),VLOOKUP(readme!$C16,Лист2!$B:$R,5,FALSE))/SUM(VLOOKUP(readme!$C16,Лист2!$B:$R,6,FALSE),VLOOKUP(readme!$C16,Лист2!$B:$R,10,FALSE),VLOOKUP(readme!$C16,Лист2!$B:$R,14,FALSE)),"-")</f>
        <v>0.83333333333333337</v>
      </c>
      <c r="G16" s="18">
        <f>IFERROR(SUM(VLOOKUP(readme!$C16,Лист2!$B:$R,9,FALSE))/SUM(VLOOKUP(readme!$C16,Лист2!$B:$R,6,FALSE)),"-")</f>
        <v>82</v>
      </c>
      <c r="H16" s="19">
        <f>IF(VLOOKUP(readme!$C16,Лист2!$B:$R,6,FALSE)="0","-",VLOOKUP(readme!$C16,Лист2!$B:$R,6,FALSE))</f>
        <v>3</v>
      </c>
      <c r="I16" s="18">
        <f>IFERROR(SUM(VLOOKUP(readme!$C16,Лист2!$B:$R,13,FALSE))/SUM(VLOOKUP(readme!$C16,Лист2!$B:$R,10,FALSE)),"-")</f>
        <v>65</v>
      </c>
      <c r="J16" s="19">
        <f>IF(VLOOKUP(readme!$C16,Лист2!$B:$R,10,FALSE)="0","-",VLOOKUP(readme!$C16,Лист2!$B:$R,10,FALSE))</f>
        <v>2</v>
      </c>
      <c r="K16" s="18">
        <f>IFERROR(SUM(VLOOKUP(readme!$C16,Лист2!$B:$R,17,FALSE))/SUM(VLOOKUP(readme!$C16,Лист2!$B:$R,14,FALSE)),"-")</f>
        <v>100</v>
      </c>
      <c r="L16" s="19">
        <f>IF(VLOOKUP(readme!$C16,Лист2!$B:$R,14,FALSE)="0","-",VLOOKUP(readme!$C16,Лист2!$B:$R,14,FALSE))</f>
        <v>1</v>
      </c>
    </row>
    <row r="17" spans="1:12" s="12" customFormat="1" ht="11.25" x14ac:dyDescent="0.2">
      <c r="A17" s="13">
        <v>12</v>
      </c>
      <c r="B17" s="14" t="str">
        <f>Лист2!A24</f>
        <v>город Ульяновск</v>
      </c>
      <c r="C17" s="15">
        <f>Лист2!B24</f>
        <v>52020</v>
      </c>
      <c r="D17" s="16" t="str">
        <f>Лист2!C24</f>
        <v>ОГАОУ многопрофильный лицей  №20</v>
      </c>
      <c r="E17" s="17">
        <f>IFERROR(SUM(VLOOKUP(readme!$C17,Лист2!$B:$R,9,FALSE),VLOOKUP(readme!$C17,Лист2!$B:$R,13,FALSE),VLOOKUP(readme!$C17,Лист2!$B:$R,17,FALSE))/SUM(VLOOKUP(readme!$C17,Лист2!$B:$R,6,FALSE),VLOOKUP(readme!$C17,Лист2!$B:$R,10,FALSE),VLOOKUP(readme!$C17,Лист2!$B:$R,14,FALSE)),"-")</f>
        <v>79.203947368421055</v>
      </c>
      <c r="F17" s="27">
        <f>IFERROR(SUM(VLOOKUP(readme!$C17,Лист2!$B:$R,3,FALSE),VLOOKUP(readme!$C17,Лист2!$B:$R,4,FALSE),VLOOKUP(readme!$C17,Лист2!$B:$R,5,FALSE))/SUM(VLOOKUP(readme!$C17,Лист2!$B:$R,6,FALSE),VLOOKUP(readme!$C17,Лист2!$B:$R,10,FALSE),VLOOKUP(readme!$C17,Лист2!$B:$R,14,FALSE)),"-")</f>
        <v>0.80921052631578949</v>
      </c>
      <c r="G17" s="18">
        <f>IFERROR(SUM(VLOOKUP(readme!$C17,Лист2!$B:$R,9,FALSE))/SUM(VLOOKUP(readme!$C17,Лист2!$B:$R,6,FALSE)),"-")</f>
        <v>78.828947368421055</v>
      </c>
      <c r="H17" s="19">
        <f>IF(VLOOKUP(readme!$C17,Лист2!$B:$R,6,FALSE)="0","-",VLOOKUP(readme!$C17,Лист2!$B:$R,6,FALSE))</f>
        <v>76</v>
      </c>
      <c r="I17" s="18">
        <f>IFERROR(SUM(VLOOKUP(readme!$C17,Лист2!$B:$R,13,FALSE))/SUM(VLOOKUP(readme!$C17,Лист2!$B:$R,10,FALSE)),"-")</f>
        <v>74.808510638297875</v>
      </c>
      <c r="J17" s="19">
        <f>IF(VLOOKUP(readme!$C17,Лист2!$B:$R,10,FALSE)="0","-",VLOOKUP(readme!$C17,Лист2!$B:$R,10,FALSE))</f>
        <v>47</v>
      </c>
      <c r="K17" s="18">
        <f>IFERROR(SUM(VLOOKUP(readme!$C17,Лист2!$B:$R,17,FALSE))/SUM(VLOOKUP(readme!$C17,Лист2!$B:$R,14,FALSE)),"-")</f>
        <v>87.310344827586206</v>
      </c>
      <c r="L17" s="19">
        <f>IF(VLOOKUP(readme!$C17,Лист2!$B:$R,14,FALSE)="0","-",VLOOKUP(readme!$C17,Лист2!$B:$R,14,FALSE))</f>
        <v>29</v>
      </c>
    </row>
    <row r="18" spans="1:12" s="12" customFormat="1" ht="11.25" x14ac:dyDescent="0.2">
      <c r="A18" s="13">
        <v>13</v>
      </c>
      <c r="B18" s="14" t="str">
        <f>Лист2!A320</f>
        <v>Чердаклинский район</v>
      </c>
      <c r="C18" s="15">
        <f>Лист2!B320</f>
        <v>22008</v>
      </c>
      <c r="D18" s="16" t="str">
        <f>Лист2!C320</f>
        <v>МОУ Володарская СШ</v>
      </c>
      <c r="E18" s="17">
        <f>IFERROR(SUM(VLOOKUP(readme!$C18,Лист2!$B:$R,9,FALSE),VLOOKUP(readme!$C18,Лист2!$B:$R,13,FALSE),VLOOKUP(readme!$C18,Лист2!$B:$R,17,FALSE))/SUM(VLOOKUP(readme!$C18,Лист2!$B:$R,6,FALSE),VLOOKUP(readme!$C18,Лист2!$B:$R,10,FALSE),VLOOKUP(readme!$C18,Лист2!$B:$R,14,FALSE)),"-")</f>
        <v>79</v>
      </c>
      <c r="F18" s="27">
        <f>IFERROR(SUM(VLOOKUP(readme!$C18,Лист2!$B:$R,3,FALSE),VLOOKUP(readme!$C18,Лист2!$B:$R,4,FALSE),VLOOKUP(readme!$C18,Лист2!$B:$R,5,FALSE))/SUM(VLOOKUP(readme!$C18,Лист2!$B:$R,6,FALSE),VLOOKUP(readme!$C18,Лист2!$B:$R,10,FALSE),VLOOKUP(readme!$C18,Лист2!$B:$R,14,FALSE)),"-")</f>
        <v>1</v>
      </c>
      <c r="G18" s="18">
        <f>IFERROR(SUM(VLOOKUP(readme!$C18,Лист2!$B:$R,9,FALSE))/SUM(VLOOKUP(readme!$C18,Лист2!$B:$R,6,FALSE)),"-")</f>
        <v>86</v>
      </c>
      <c r="H18" s="19">
        <f>IF(VLOOKUP(readme!$C18,Лист2!$B:$R,6,FALSE)="0","-",VLOOKUP(readme!$C18,Лист2!$B:$R,6,FALSE))</f>
        <v>2</v>
      </c>
      <c r="I18" s="18">
        <f>IFERROR(SUM(VLOOKUP(readme!$C18,Лист2!$B:$R,13,FALSE))/SUM(VLOOKUP(readme!$C18,Лист2!$B:$R,10,FALSE)),"-")</f>
        <v>72</v>
      </c>
      <c r="J18" s="19">
        <f>IF(VLOOKUP(readme!$C18,Лист2!$B:$R,10,FALSE)="0","-",VLOOKUP(readme!$C18,Лист2!$B:$R,10,FALSE))</f>
        <v>2</v>
      </c>
      <c r="K18" s="18" t="str">
        <f>IFERROR(SUM(VLOOKUP(readme!$C18,Лист2!$B:$R,17,FALSE))/SUM(VLOOKUP(readme!$C18,Лист2!$B:$R,14,FALSE)),"-")</f>
        <v>-</v>
      </c>
      <c r="L18" s="19" t="str">
        <f>IF(VLOOKUP(readme!$C18,Лист2!$B:$R,14,FALSE)="0","-",VLOOKUP(readme!$C18,Лист2!$B:$R,14,FALSE))</f>
        <v>-</v>
      </c>
    </row>
    <row r="19" spans="1:12" s="12" customFormat="1" ht="11.25" x14ac:dyDescent="0.2">
      <c r="A19" s="13">
        <v>14</v>
      </c>
      <c r="B19" s="14" t="str">
        <f>Лист2!A203</f>
        <v>Николаевский район</v>
      </c>
      <c r="C19" s="15">
        <f>Лист2!B203</f>
        <v>10006</v>
      </c>
      <c r="D19" s="16" t="str">
        <f>Лист2!C203</f>
        <v>МБОУ Большечирклейская СШ</v>
      </c>
      <c r="E19" s="17">
        <f>IFERROR(SUM(VLOOKUP(readme!$C19,Лист2!$B:$R,9,FALSE),VLOOKUP(readme!$C19,Лист2!$B:$R,13,FALSE),VLOOKUP(readme!$C19,Лист2!$B:$R,17,FALSE))/SUM(VLOOKUP(readme!$C19,Лист2!$B:$R,6,FALSE),VLOOKUP(readme!$C19,Лист2!$B:$R,10,FALSE),VLOOKUP(readme!$C19,Лист2!$B:$R,14,FALSE)),"-")</f>
        <v>78.666666666666671</v>
      </c>
      <c r="F19" s="27">
        <f>IFERROR(SUM(VLOOKUP(readme!$C19,Лист2!$B:$R,3,FALSE),VLOOKUP(readme!$C19,Лист2!$B:$R,4,FALSE),VLOOKUP(readme!$C19,Лист2!$B:$R,5,FALSE))/SUM(VLOOKUP(readme!$C19,Лист2!$B:$R,6,FALSE),VLOOKUP(readme!$C19,Лист2!$B:$R,10,FALSE),VLOOKUP(readme!$C19,Лист2!$B:$R,14,FALSE)),"-")</f>
        <v>0.5</v>
      </c>
      <c r="G19" s="18">
        <f>IFERROR(SUM(VLOOKUP(readme!$C19,Лист2!$B:$R,9,FALSE))/SUM(VLOOKUP(readme!$C19,Лист2!$B:$R,6,FALSE)),"-")</f>
        <v>73.333333333333329</v>
      </c>
      <c r="H19" s="19">
        <f>IF(VLOOKUP(readme!$C19,Лист2!$B:$R,6,FALSE)="0","-",VLOOKUP(readme!$C19,Лист2!$B:$R,6,FALSE))</f>
        <v>3</v>
      </c>
      <c r="I19" s="18" t="str">
        <f>IFERROR(SUM(VLOOKUP(readme!$C19,Лист2!$B:$R,13,FALSE))/SUM(VLOOKUP(readme!$C19,Лист2!$B:$R,10,FALSE)),"-")</f>
        <v>-</v>
      </c>
      <c r="J19" s="19" t="str">
        <f>IF(VLOOKUP(readme!$C19,Лист2!$B:$R,10,FALSE)="0","-",VLOOKUP(readme!$C19,Лист2!$B:$R,10,FALSE))</f>
        <v>-</v>
      </c>
      <c r="K19" s="18">
        <f>IFERROR(SUM(VLOOKUP(readme!$C19,Лист2!$B:$R,17,FALSE))/SUM(VLOOKUP(readme!$C19,Лист2!$B:$R,14,FALSE)),"-")</f>
        <v>84</v>
      </c>
      <c r="L19" s="19">
        <f>IF(VLOOKUP(readme!$C19,Лист2!$B:$R,14,FALSE)="0","-",VLOOKUP(readme!$C19,Лист2!$B:$R,14,FALSE))</f>
        <v>3</v>
      </c>
    </row>
    <row r="20" spans="1:12" s="12" customFormat="1" ht="11.25" x14ac:dyDescent="0.2">
      <c r="A20" s="13">
        <v>15</v>
      </c>
      <c r="B20" s="14" t="str">
        <f>Лист2!A226</f>
        <v>Павловский район</v>
      </c>
      <c r="C20" s="15">
        <f>Лист2!B226</f>
        <v>13006</v>
      </c>
      <c r="D20" s="16" t="str">
        <f>Лист2!C226</f>
        <v>МКОУ Шалкинская СОШ</v>
      </c>
      <c r="E20" s="17">
        <f>IFERROR(SUM(VLOOKUP(readme!$C20,Лист2!$B:$R,9,FALSE),VLOOKUP(readme!$C20,Лист2!$B:$R,13,FALSE),VLOOKUP(readme!$C20,Лист2!$B:$R,17,FALSE))/SUM(VLOOKUP(readme!$C20,Лист2!$B:$R,6,FALSE),VLOOKUP(readme!$C20,Лист2!$B:$R,10,FALSE),VLOOKUP(readme!$C20,Лист2!$B:$R,14,FALSE)),"-")</f>
        <v>78.5</v>
      </c>
      <c r="F20" s="27">
        <f>IFERROR(SUM(VLOOKUP(readme!$C20,Лист2!$B:$R,3,FALSE),VLOOKUP(readme!$C20,Лист2!$B:$R,4,FALSE),VLOOKUP(readme!$C20,Лист2!$B:$R,5,FALSE))/SUM(VLOOKUP(readme!$C20,Лист2!$B:$R,6,FALSE),VLOOKUP(readme!$C20,Лист2!$B:$R,10,FALSE),VLOOKUP(readme!$C20,Лист2!$B:$R,14,FALSE)),"-")</f>
        <v>1</v>
      </c>
      <c r="G20" s="18">
        <f>IFERROR(SUM(VLOOKUP(readme!$C20,Лист2!$B:$R,9,FALSE))/SUM(VLOOKUP(readme!$C20,Лист2!$B:$R,6,FALSE)),"-")</f>
        <v>87</v>
      </c>
      <c r="H20" s="19">
        <f>IF(VLOOKUP(readme!$C20,Лист2!$B:$R,6,FALSE)="0","-",VLOOKUP(readme!$C20,Лист2!$B:$R,6,FALSE))</f>
        <v>1</v>
      </c>
      <c r="I20" s="18">
        <f>IFERROR(SUM(VLOOKUP(readme!$C20,Лист2!$B:$R,13,FALSE))/SUM(VLOOKUP(readme!$C20,Лист2!$B:$R,10,FALSE)),"-")</f>
        <v>70</v>
      </c>
      <c r="J20" s="19">
        <f>IF(VLOOKUP(readme!$C20,Лист2!$B:$R,10,FALSE)="0","-",VLOOKUP(readme!$C20,Лист2!$B:$R,10,FALSE))</f>
        <v>1</v>
      </c>
      <c r="K20" s="18" t="str">
        <f>IFERROR(SUM(VLOOKUP(readme!$C20,Лист2!$B:$R,17,FALSE))/SUM(VLOOKUP(readme!$C20,Лист2!$B:$R,14,FALSE)),"-")</f>
        <v>-</v>
      </c>
      <c r="L20" s="19" t="str">
        <f>IF(VLOOKUP(readme!$C20,Лист2!$B:$R,14,FALSE)="0","-",VLOOKUP(readme!$C20,Лист2!$B:$R,14,FALSE))</f>
        <v>-</v>
      </c>
    </row>
    <row r="21" spans="1:12" s="12" customFormat="1" ht="11.25" x14ac:dyDescent="0.2">
      <c r="A21" s="13">
        <v>16</v>
      </c>
      <c r="B21" s="14" t="str">
        <f>Лист2!A192</f>
        <v>Мелекесский район</v>
      </c>
      <c r="C21" s="15">
        <f>Лист2!B192</f>
        <v>9004</v>
      </c>
      <c r="D21" s="16" t="str">
        <f>Лист2!C192</f>
        <v>МБОУ "СШ №2 р.п. Новая Майна"</v>
      </c>
      <c r="E21" s="17">
        <f>IFERROR(SUM(VLOOKUP(readme!$C21,Лист2!$B:$R,9,FALSE),VLOOKUP(readme!$C21,Лист2!$B:$R,13,FALSE),VLOOKUP(readme!$C21,Лист2!$B:$R,17,FALSE))/SUM(VLOOKUP(readme!$C21,Лист2!$B:$R,6,FALSE),VLOOKUP(readme!$C21,Лист2!$B:$R,10,FALSE),VLOOKUP(readme!$C21,Лист2!$B:$R,14,FALSE)),"-")</f>
        <v>78.32352941176471</v>
      </c>
      <c r="F21" s="27">
        <f>IFERROR(SUM(VLOOKUP(readme!$C21,Лист2!$B:$R,3,FALSE),VLOOKUP(readme!$C21,Лист2!$B:$R,4,FALSE),VLOOKUP(readme!$C21,Лист2!$B:$R,5,FALSE))/SUM(VLOOKUP(readme!$C21,Лист2!$B:$R,6,FALSE),VLOOKUP(readme!$C21,Лист2!$B:$R,10,FALSE),VLOOKUP(readme!$C21,Лист2!$B:$R,14,FALSE)),"-")</f>
        <v>0.67647058823529416</v>
      </c>
      <c r="G21" s="18">
        <f>IFERROR(SUM(VLOOKUP(readme!$C21,Лист2!$B:$R,9,FALSE))/SUM(VLOOKUP(readme!$C21,Лист2!$B:$R,6,FALSE)),"-")</f>
        <v>75.764705882352942</v>
      </c>
      <c r="H21" s="19">
        <f>IF(VLOOKUP(readme!$C21,Лист2!$B:$R,6,FALSE)="0","-",VLOOKUP(readme!$C21,Лист2!$B:$R,6,FALSE))</f>
        <v>17</v>
      </c>
      <c r="I21" s="18">
        <f>IFERROR(SUM(VLOOKUP(readme!$C21,Лист2!$B:$R,13,FALSE))/SUM(VLOOKUP(readme!$C21,Лист2!$B:$R,10,FALSE)),"-")</f>
        <v>66.666666666666671</v>
      </c>
      <c r="J21" s="19">
        <f>IF(VLOOKUP(readme!$C21,Лист2!$B:$R,10,FALSE)="0","-",VLOOKUP(readme!$C21,Лист2!$B:$R,10,FALSE))</f>
        <v>6</v>
      </c>
      <c r="K21" s="18">
        <f>IFERROR(SUM(VLOOKUP(readme!$C21,Лист2!$B:$R,17,FALSE))/SUM(VLOOKUP(readme!$C21,Лист2!$B:$R,14,FALSE)),"-")</f>
        <v>88.63636363636364</v>
      </c>
      <c r="L21" s="19">
        <f>IF(VLOOKUP(readme!$C21,Лист2!$B:$R,14,FALSE)="0","-",VLOOKUP(readme!$C21,Лист2!$B:$R,14,FALSE))</f>
        <v>11</v>
      </c>
    </row>
    <row r="22" spans="1:12" s="12" customFormat="1" ht="11.25" x14ac:dyDescent="0.2">
      <c r="A22" s="13">
        <v>17</v>
      </c>
      <c r="B22" s="14" t="str">
        <f>Лист2!A114</f>
        <v>Барышский район</v>
      </c>
      <c r="C22" s="15">
        <f>Лист2!B114</f>
        <v>3013</v>
      </c>
      <c r="D22" s="16" t="str">
        <f>Лист2!C114</f>
        <v>МОУ СОШ р. п. им. Ленина МО "Барышский район"</v>
      </c>
      <c r="E22" s="17">
        <f>IFERROR(SUM(VLOOKUP(readme!$C22,Лист2!$B:$R,9,FALSE),VLOOKUP(readme!$C22,Лист2!$B:$R,13,FALSE),VLOOKUP(readme!$C22,Лист2!$B:$R,17,FALSE))/SUM(VLOOKUP(readme!$C22,Лист2!$B:$R,6,FALSE),VLOOKUP(readme!$C22,Лист2!$B:$R,10,FALSE),VLOOKUP(readme!$C22,Лист2!$B:$R,14,FALSE)),"-")</f>
        <v>76.833333333333329</v>
      </c>
      <c r="F22" s="27">
        <f>IFERROR(SUM(VLOOKUP(readme!$C22,Лист2!$B:$R,3,FALSE),VLOOKUP(readme!$C22,Лист2!$B:$R,4,FALSE),VLOOKUP(readme!$C22,Лист2!$B:$R,5,FALSE))/SUM(VLOOKUP(readme!$C22,Лист2!$B:$R,6,FALSE),VLOOKUP(readme!$C22,Лист2!$B:$R,10,FALSE),VLOOKUP(readme!$C22,Лист2!$B:$R,14,FALSE)),"-")</f>
        <v>0.58333333333333337</v>
      </c>
      <c r="G22" s="18">
        <f>IFERROR(SUM(VLOOKUP(readme!$C22,Лист2!$B:$R,9,FALSE))/SUM(VLOOKUP(readme!$C22,Лист2!$B:$R,6,FALSE)),"-")</f>
        <v>77.833333333333329</v>
      </c>
      <c r="H22" s="19">
        <f>IF(VLOOKUP(readme!$C22,Лист2!$B:$R,6,FALSE)="0","-",VLOOKUP(readme!$C22,Лист2!$B:$R,6,FALSE))</f>
        <v>6</v>
      </c>
      <c r="I22" s="18">
        <f>IFERROR(SUM(VLOOKUP(readme!$C22,Лист2!$B:$R,13,FALSE))/SUM(VLOOKUP(readme!$C22,Лист2!$B:$R,10,FALSE)),"-")</f>
        <v>70</v>
      </c>
      <c r="J22" s="19">
        <f>IF(VLOOKUP(readme!$C22,Лист2!$B:$R,10,FALSE)="0","-",VLOOKUP(readme!$C22,Лист2!$B:$R,10,FALSE))</f>
        <v>1</v>
      </c>
      <c r="K22" s="18">
        <f>IFERROR(SUM(VLOOKUP(readme!$C22,Лист2!$B:$R,17,FALSE))/SUM(VLOOKUP(readme!$C22,Лист2!$B:$R,14,FALSE)),"-")</f>
        <v>77</v>
      </c>
      <c r="L22" s="19">
        <f>IF(VLOOKUP(readme!$C22,Лист2!$B:$R,14,FALSE)="0","-",VLOOKUP(readme!$C22,Лист2!$B:$R,14,FALSE))</f>
        <v>5</v>
      </c>
    </row>
    <row r="23" spans="1:12" s="12" customFormat="1" ht="11.25" x14ac:dyDescent="0.2">
      <c r="A23" s="13">
        <v>18</v>
      </c>
      <c r="B23" s="14" t="str">
        <f>Лист2!A275</f>
        <v>Сурский район</v>
      </c>
      <c r="C23" s="15">
        <f>Лист2!B275</f>
        <v>18010</v>
      </c>
      <c r="D23" s="16" t="str">
        <f>Лист2!C275</f>
        <v>МОУ СШ с. Выползово</v>
      </c>
      <c r="E23" s="17">
        <f>IFERROR(SUM(VLOOKUP(readme!$C23,Лист2!$B:$R,9,FALSE),VLOOKUP(readme!$C23,Лист2!$B:$R,13,FALSE),VLOOKUP(readme!$C23,Лист2!$B:$R,17,FALSE))/SUM(VLOOKUP(readme!$C23,Лист2!$B:$R,6,FALSE),VLOOKUP(readme!$C23,Лист2!$B:$R,10,FALSE),VLOOKUP(readme!$C23,Лист2!$B:$R,14,FALSE)),"-")</f>
        <v>76.5</v>
      </c>
      <c r="F23" s="27">
        <f>IFERROR(SUM(VLOOKUP(readme!$C23,Лист2!$B:$R,3,FALSE),VLOOKUP(readme!$C23,Лист2!$B:$R,4,FALSE),VLOOKUP(readme!$C23,Лист2!$B:$R,5,FALSE))/SUM(VLOOKUP(readme!$C23,Лист2!$B:$R,6,FALSE),VLOOKUP(readme!$C23,Лист2!$B:$R,10,FALSE),VLOOKUP(readme!$C23,Лист2!$B:$R,14,FALSE)),"-")</f>
        <v>0.5</v>
      </c>
      <c r="G23" s="18">
        <f>IFERROR(SUM(VLOOKUP(readme!$C23,Лист2!$B:$R,9,FALSE))/SUM(VLOOKUP(readme!$C23,Лист2!$B:$R,6,FALSE)),"-")</f>
        <v>60.5</v>
      </c>
      <c r="H23" s="19">
        <f>IF(VLOOKUP(readme!$C23,Лист2!$B:$R,6,FALSE)="0","-",VLOOKUP(readme!$C23,Лист2!$B:$R,6,FALSE))</f>
        <v>2</v>
      </c>
      <c r="I23" s="18" t="str">
        <f>IFERROR(SUM(VLOOKUP(readme!$C23,Лист2!$B:$R,13,FALSE))/SUM(VLOOKUP(readme!$C23,Лист2!$B:$R,10,FALSE)),"-")</f>
        <v>-</v>
      </c>
      <c r="J23" s="19" t="str">
        <f>IF(VLOOKUP(readme!$C23,Лист2!$B:$R,10,FALSE)="0","-",VLOOKUP(readme!$C23,Лист2!$B:$R,10,FALSE))</f>
        <v>-</v>
      </c>
      <c r="K23" s="18">
        <f>IFERROR(SUM(VLOOKUP(readme!$C23,Лист2!$B:$R,17,FALSE))/SUM(VLOOKUP(readme!$C23,Лист2!$B:$R,14,FALSE)),"-")</f>
        <v>92.5</v>
      </c>
      <c r="L23" s="19">
        <f>IF(VLOOKUP(readme!$C23,Лист2!$B:$R,14,FALSE)="0","-",VLOOKUP(readme!$C23,Лист2!$B:$R,14,FALSE))</f>
        <v>2</v>
      </c>
    </row>
    <row r="24" spans="1:12" s="12" customFormat="1" ht="11.25" x14ac:dyDescent="0.2">
      <c r="A24" s="13">
        <v>19</v>
      </c>
      <c r="B24" s="14" t="str">
        <f>Лист2!A124</f>
        <v>Вешкаймский район</v>
      </c>
      <c r="C24" s="15">
        <f>Лист2!B124</f>
        <v>4007</v>
      </c>
      <c r="D24" s="16" t="str">
        <f>Лист2!C124</f>
        <v>МОУ Бекетовская СШ им.Б.Т. Павлова</v>
      </c>
      <c r="E24" s="17">
        <f>IFERROR(SUM(VLOOKUP(readme!$C24,Лист2!$B:$R,9,FALSE),VLOOKUP(readme!$C24,Лист2!$B:$R,13,FALSE),VLOOKUP(readme!$C24,Лист2!$B:$R,17,FALSE))/SUM(VLOOKUP(readme!$C24,Лист2!$B:$R,6,FALSE),VLOOKUP(readme!$C24,Лист2!$B:$R,10,FALSE),VLOOKUP(readme!$C24,Лист2!$B:$R,14,FALSE)),"-")</f>
        <v>76.333333333333329</v>
      </c>
      <c r="F24" s="27">
        <f>IFERROR(SUM(VLOOKUP(readme!$C24,Лист2!$B:$R,3,FALSE),VLOOKUP(readme!$C24,Лист2!$B:$R,4,FALSE),VLOOKUP(readme!$C24,Лист2!$B:$R,5,FALSE))/SUM(VLOOKUP(readme!$C24,Лист2!$B:$R,6,FALSE),VLOOKUP(readme!$C24,Лист2!$B:$R,10,FALSE),VLOOKUP(readme!$C24,Лист2!$B:$R,14,FALSE)),"-")</f>
        <v>0.66666666666666663</v>
      </c>
      <c r="G24" s="18">
        <f>IFERROR(SUM(VLOOKUP(readme!$C24,Лист2!$B:$R,9,FALSE))/SUM(VLOOKUP(readme!$C24,Лист2!$B:$R,6,FALSE)),"-")</f>
        <v>71</v>
      </c>
      <c r="H24" s="19">
        <f>IF(VLOOKUP(readme!$C24,Лист2!$B:$R,6,FALSE)="0","-",VLOOKUP(readme!$C24,Лист2!$B:$R,6,FALSE))</f>
        <v>3</v>
      </c>
      <c r="I24" s="18">
        <f>IFERROR(SUM(VLOOKUP(readme!$C24,Лист2!$B:$R,13,FALSE))/SUM(VLOOKUP(readme!$C24,Лист2!$B:$R,10,FALSE)),"-")</f>
        <v>64</v>
      </c>
      <c r="J24" s="19">
        <f>IF(VLOOKUP(readme!$C24,Лист2!$B:$R,10,FALSE)="0","-",VLOOKUP(readme!$C24,Лист2!$B:$R,10,FALSE))</f>
        <v>1</v>
      </c>
      <c r="K24" s="18">
        <f>IFERROR(SUM(VLOOKUP(readme!$C24,Лист2!$B:$R,17,FALSE))/SUM(VLOOKUP(readme!$C24,Лист2!$B:$R,14,FALSE)),"-")</f>
        <v>90.5</v>
      </c>
      <c r="L24" s="19">
        <f>IF(VLOOKUP(readme!$C24,Лист2!$B:$R,14,FALSE)="0","-",VLOOKUP(readme!$C24,Лист2!$B:$R,14,FALSE))</f>
        <v>2</v>
      </c>
    </row>
    <row r="25" spans="1:12" s="12" customFormat="1" ht="11.25" x14ac:dyDescent="0.2">
      <c r="A25" s="13">
        <v>20</v>
      </c>
      <c r="B25" s="14" t="str">
        <f>Лист2!A60</f>
        <v>город Ульяновск</v>
      </c>
      <c r="C25" s="15">
        <f>Лист2!B60</f>
        <v>50007</v>
      </c>
      <c r="D25" s="16" t="str">
        <f>Лист2!C60</f>
        <v>ФГБОУ ВО "УлГПУ им. И.Н.Ульянова"</v>
      </c>
      <c r="E25" s="17">
        <f>IFERROR(SUM(VLOOKUP(readme!$C25,Лист2!$B:$R,9,FALSE),VLOOKUP(readme!$C25,Лист2!$B:$R,13,FALSE),VLOOKUP(readme!$C25,Лист2!$B:$R,17,FALSE))/SUM(VLOOKUP(readme!$C25,Лист2!$B:$R,6,FALSE),VLOOKUP(readme!$C25,Лист2!$B:$R,10,FALSE),VLOOKUP(readme!$C25,Лист2!$B:$R,14,FALSE)),"-")</f>
        <v>75.436708860759495</v>
      </c>
      <c r="F25" s="27">
        <f>IFERROR(SUM(VLOOKUP(readme!$C25,Лист2!$B:$R,3,FALSE),VLOOKUP(readme!$C25,Лист2!$B:$R,4,FALSE),VLOOKUP(readme!$C25,Лист2!$B:$R,5,FALSE))/SUM(VLOOKUP(readme!$C25,Лист2!$B:$R,6,FALSE),VLOOKUP(readme!$C25,Лист2!$B:$R,10,FALSE),VLOOKUP(readme!$C25,Лист2!$B:$R,14,FALSE)),"-")</f>
        <v>0.70253164556962022</v>
      </c>
      <c r="G25" s="18">
        <f>IFERROR(SUM(VLOOKUP(readme!$C25,Лист2!$B:$R,9,FALSE))/SUM(VLOOKUP(readme!$C25,Лист2!$B:$R,6,FALSE)),"-")</f>
        <v>74.632911392405063</v>
      </c>
      <c r="H25" s="19">
        <f>IF(VLOOKUP(readme!$C25,Лист2!$B:$R,6,FALSE)="0","-",VLOOKUP(readme!$C25,Лист2!$B:$R,6,FALSE))</f>
        <v>79</v>
      </c>
      <c r="I25" s="18">
        <f>IFERROR(SUM(VLOOKUP(readme!$C25,Лист2!$B:$R,13,FALSE))/SUM(VLOOKUP(readme!$C25,Лист2!$B:$R,10,FALSE)),"-")</f>
        <v>61.84375</v>
      </c>
      <c r="J25" s="19">
        <f>IF(VLOOKUP(readme!$C25,Лист2!$B:$R,10,FALSE)="0","-",VLOOKUP(readme!$C25,Лист2!$B:$R,10,FALSE))</f>
        <v>32</v>
      </c>
      <c r="K25" s="18">
        <f>IFERROR(SUM(VLOOKUP(readme!$C25,Лист2!$B:$R,17,FALSE))/SUM(VLOOKUP(readme!$C25,Лист2!$B:$R,14,FALSE)),"-")</f>
        <v>86.042553191489361</v>
      </c>
      <c r="L25" s="19">
        <f>IF(VLOOKUP(readme!$C25,Лист2!$B:$R,14,FALSE)="0","-",VLOOKUP(readme!$C25,Лист2!$B:$R,14,FALSE))</f>
        <v>47</v>
      </c>
    </row>
    <row r="26" spans="1:12" s="12" customFormat="1" ht="22.5" x14ac:dyDescent="0.2">
      <c r="A26" s="13">
        <v>21</v>
      </c>
      <c r="B26" s="14" t="str">
        <f>Лист2!A17</f>
        <v>город Ульяновск</v>
      </c>
      <c r="C26" s="15">
        <f>Лист2!B17</f>
        <v>52072</v>
      </c>
      <c r="D26" s="16" t="str">
        <f>Лист2!C17</f>
        <v>МБОУ "СШ №72 с углубленным изучением отдельных предметов"</v>
      </c>
      <c r="E26" s="17">
        <f>IFERROR(SUM(VLOOKUP(readme!$C26,Лист2!$B:$R,9,FALSE),VLOOKUP(readme!$C26,Лист2!$B:$R,13,FALSE),VLOOKUP(readme!$C26,Лист2!$B:$R,17,FALSE))/SUM(VLOOKUP(readme!$C26,Лист2!$B:$R,6,FALSE),VLOOKUP(readme!$C26,Лист2!$B:$R,10,FALSE),VLOOKUP(readme!$C26,Лист2!$B:$R,14,FALSE)),"-")</f>
        <v>75.377358490566039</v>
      </c>
      <c r="F26" s="27">
        <f>IFERROR(SUM(VLOOKUP(readme!$C26,Лист2!$B:$R,3,FALSE),VLOOKUP(readme!$C26,Лист2!$B:$R,4,FALSE),VLOOKUP(readme!$C26,Лист2!$B:$R,5,FALSE))/SUM(VLOOKUP(readme!$C26,Лист2!$B:$R,6,FALSE),VLOOKUP(readme!$C26,Лист2!$B:$R,10,FALSE),VLOOKUP(readme!$C26,Лист2!$B:$R,14,FALSE)),"-")</f>
        <v>0.68867924528301883</v>
      </c>
      <c r="G26" s="18">
        <f>IFERROR(SUM(VLOOKUP(readme!$C26,Лист2!$B:$R,9,FALSE))/SUM(VLOOKUP(readme!$C26,Лист2!$B:$R,6,FALSE)),"-")</f>
        <v>76.037735849056602</v>
      </c>
      <c r="H26" s="19">
        <f>IF(VLOOKUP(readme!$C26,Лист2!$B:$R,6,FALSE)="0","-",VLOOKUP(readme!$C26,Лист2!$B:$R,6,FALSE))</f>
        <v>53</v>
      </c>
      <c r="I26" s="18">
        <f>IFERROR(SUM(VLOOKUP(readme!$C26,Лист2!$B:$R,13,FALSE))/SUM(VLOOKUP(readme!$C26,Лист2!$B:$R,10,FALSE)),"-")</f>
        <v>67.400000000000006</v>
      </c>
      <c r="J26" s="19">
        <f>IF(VLOOKUP(readme!$C26,Лист2!$B:$R,10,FALSE)="0","-",VLOOKUP(readme!$C26,Лист2!$B:$R,10,FALSE))</f>
        <v>20</v>
      </c>
      <c r="K26" s="18">
        <f>IFERROR(SUM(VLOOKUP(readme!$C26,Лист2!$B:$R,17,FALSE))/SUM(VLOOKUP(readme!$C26,Лист2!$B:$R,14,FALSE)),"-")</f>
        <v>79.151515151515156</v>
      </c>
      <c r="L26" s="19">
        <f>IF(VLOOKUP(readme!$C26,Лист2!$B:$R,14,FALSE)="0","-",VLOOKUP(readme!$C26,Лист2!$B:$R,14,FALSE))</f>
        <v>33</v>
      </c>
    </row>
    <row r="27" spans="1:12" s="12" customFormat="1" ht="22.5" x14ac:dyDescent="0.2">
      <c r="A27" s="13">
        <v>22</v>
      </c>
      <c r="B27" s="14" t="str">
        <f>Лист2!A66</f>
        <v>город Ульяновск</v>
      </c>
      <c r="C27" s="15">
        <f>Лист2!B66</f>
        <v>50101</v>
      </c>
      <c r="D27" s="16" t="str">
        <f>Лист2!C66</f>
        <v>МБОУ "Губернаторский лицей №101 имени Ю.И. Латышева"</v>
      </c>
      <c r="E27" s="17">
        <f>IFERROR(SUM(VLOOKUP(readme!$C27,Лист2!$B:$R,9,FALSE),VLOOKUP(readme!$C27,Лист2!$B:$R,13,FALSE),VLOOKUP(readme!$C27,Лист2!$B:$R,17,FALSE))/SUM(VLOOKUP(readme!$C27,Лист2!$B:$R,6,FALSE),VLOOKUP(readme!$C27,Лист2!$B:$R,10,FALSE),VLOOKUP(readme!$C27,Лист2!$B:$R,14,FALSE)),"-")</f>
        <v>75.28947368421052</v>
      </c>
      <c r="F27" s="27">
        <f>IFERROR(SUM(VLOOKUP(readme!$C27,Лист2!$B:$R,3,FALSE),VLOOKUP(readme!$C27,Лист2!$B:$R,4,FALSE),VLOOKUP(readme!$C27,Лист2!$B:$R,5,FALSE))/SUM(VLOOKUP(readme!$C27,Лист2!$B:$R,6,FALSE),VLOOKUP(readme!$C27,Лист2!$B:$R,10,FALSE),VLOOKUP(readme!$C27,Лист2!$B:$R,14,FALSE)),"-")</f>
        <v>0.60526315789473684</v>
      </c>
      <c r="G27" s="18">
        <f>IFERROR(SUM(VLOOKUP(readme!$C27,Лист2!$B:$R,9,FALSE))/SUM(VLOOKUP(readme!$C27,Лист2!$B:$R,6,FALSE)),"-")</f>
        <v>74.526315789473685</v>
      </c>
      <c r="H27" s="19">
        <f>IF(VLOOKUP(readme!$C27,Лист2!$B:$R,6,FALSE)="0","-",VLOOKUP(readme!$C27,Лист2!$B:$R,6,FALSE))</f>
        <v>19</v>
      </c>
      <c r="I27" s="18">
        <f>IFERROR(SUM(VLOOKUP(readme!$C27,Лист2!$B:$R,13,FALSE))/SUM(VLOOKUP(readme!$C27,Лист2!$B:$R,10,FALSE)),"-")</f>
        <v>50.75</v>
      </c>
      <c r="J27" s="19">
        <f>IF(VLOOKUP(readme!$C27,Лист2!$B:$R,10,FALSE)="0","-",VLOOKUP(readme!$C27,Лист2!$B:$R,10,FALSE))</f>
        <v>4</v>
      </c>
      <c r="K27" s="18">
        <f>IFERROR(SUM(VLOOKUP(readme!$C27,Лист2!$B:$R,17,FALSE))/SUM(VLOOKUP(readme!$C27,Лист2!$B:$R,14,FALSE)),"-")</f>
        <v>82.8</v>
      </c>
      <c r="L27" s="19">
        <f>IF(VLOOKUP(readme!$C27,Лист2!$B:$R,14,FALSE)="0","-",VLOOKUP(readme!$C27,Лист2!$B:$R,14,FALSE))</f>
        <v>15</v>
      </c>
    </row>
    <row r="28" spans="1:12" s="12" customFormat="1" ht="11.25" x14ac:dyDescent="0.2">
      <c r="A28" s="13">
        <v>23</v>
      </c>
      <c r="B28" s="14" t="str">
        <f>Лист2!A58</f>
        <v>город Ульяновск</v>
      </c>
      <c r="C28" s="15">
        <f>Лист2!B58</f>
        <v>51033</v>
      </c>
      <c r="D28" s="16" t="str">
        <f>Лист2!C58</f>
        <v>МБОУ гимназия №33</v>
      </c>
      <c r="E28" s="17">
        <f>IFERROR(SUM(VLOOKUP(readme!$C28,Лист2!$B:$R,9,FALSE),VLOOKUP(readme!$C28,Лист2!$B:$R,13,FALSE),VLOOKUP(readme!$C28,Лист2!$B:$R,17,FALSE))/SUM(VLOOKUP(readme!$C28,Лист2!$B:$R,6,FALSE),VLOOKUP(readme!$C28,Лист2!$B:$R,10,FALSE),VLOOKUP(readme!$C28,Лист2!$B:$R,14,FALSE)),"-")</f>
        <v>74.755395683453244</v>
      </c>
      <c r="F28" s="27">
        <f>IFERROR(SUM(VLOOKUP(readme!$C28,Лист2!$B:$R,3,FALSE),VLOOKUP(readme!$C28,Лист2!$B:$R,4,FALSE),VLOOKUP(readme!$C28,Лист2!$B:$R,5,FALSE))/SUM(VLOOKUP(readme!$C28,Лист2!$B:$R,6,FALSE),VLOOKUP(readme!$C28,Лист2!$B:$R,10,FALSE),VLOOKUP(readme!$C28,Лист2!$B:$R,14,FALSE)),"-")</f>
        <v>0.71942446043165464</v>
      </c>
      <c r="G28" s="18">
        <f>IFERROR(SUM(VLOOKUP(readme!$C28,Лист2!$B:$R,9,FALSE))/SUM(VLOOKUP(readme!$C28,Лист2!$B:$R,6,FALSE)),"-")</f>
        <v>75.171428571428578</v>
      </c>
      <c r="H28" s="19">
        <f>IF(VLOOKUP(readme!$C28,Лист2!$B:$R,6,FALSE)="0","-",VLOOKUP(readme!$C28,Лист2!$B:$R,6,FALSE))</f>
        <v>70</v>
      </c>
      <c r="I28" s="18">
        <f>IFERROR(SUM(VLOOKUP(readme!$C28,Лист2!$B:$R,13,FALSE))/SUM(VLOOKUP(readme!$C28,Лист2!$B:$R,10,FALSE)),"-")</f>
        <v>63.677419354838712</v>
      </c>
      <c r="J28" s="19">
        <f>IF(VLOOKUP(readme!$C28,Лист2!$B:$R,10,FALSE)="0","-",VLOOKUP(readme!$C28,Лист2!$B:$R,10,FALSE))</f>
        <v>31</v>
      </c>
      <c r="K28" s="18">
        <f>IFERROR(SUM(VLOOKUP(readme!$C28,Лист2!$B:$R,17,FALSE))/SUM(VLOOKUP(readme!$C28,Лист2!$B:$R,14,FALSE)),"-")</f>
        <v>83.026315789473685</v>
      </c>
      <c r="L28" s="19">
        <f>IF(VLOOKUP(readme!$C28,Лист2!$B:$R,14,FALSE)="0","-",VLOOKUP(readme!$C28,Лист2!$B:$R,14,FALSE))</f>
        <v>38</v>
      </c>
    </row>
    <row r="29" spans="1:12" s="12" customFormat="1" ht="11.25" x14ac:dyDescent="0.2">
      <c r="A29" s="13">
        <v>24</v>
      </c>
      <c r="B29" s="14" t="str">
        <f>Лист2!A34</f>
        <v>город Ульяновск</v>
      </c>
      <c r="C29" s="15">
        <f>Лист2!B34</f>
        <v>52090</v>
      </c>
      <c r="D29" s="16" t="str">
        <f>Лист2!C34</f>
        <v>МБОУ "Авторский лицей Эдварса № 90"</v>
      </c>
      <c r="E29" s="17">
        <f>IFERROR(SUM(VLOOKUP(readme!$C29,Лист2!$B:$R,9,FALSE),VLOOKUP(readme!$C29,Лист2!$B:$R,13,FALSE),VLOOKUP(readme!$C29,Лист2!$B:$R,17,FALSE))/SUM(VLOOKUP(readme!$C29,Лист2!$B:$R,6,FALSE),VLOOKUP(readme!$C29,Лист2!$B:$R,10,FALSE),VLOOKUP(readme!$C29,Лист2!$B:$R,14,FALSE)),"-")</f>
        <v>74.456521739130437</v>
      </c>
      <c r="F29" s="27">
        <f>IFERROR(SUM(VLOOKUP(readme!$C29,Лист2!$B:$R,3,FALSE),VLOOKUP(readme!$C29,Лист2!$B:$R,4,FALSE),VLOOKUP(readme!$C29,Лист2!$B:$R,5,FALSE))/SUM(VLOOKUP(readme!$C29,Лист2!$B:$R,6,FALSE),VLOOKUP(readme!$C29,Лист2!$B:$R,10,FALSE),VLOOKUP(readme!$C29,Лист2!$B:$R,14,FALSE)),"-")</f>
        <v>0.84782608695652173</v>
      </c>
      <c r="G29" s="18">
        <f>IFERROR(SUM(VLOOKUP(readme!$C29,Лист2!$B:$R,9,FALSE))/SUM(VLOOKUP(readme!$C29,Лист2!$B:$R,6,FALSE)),"-")</f>
        <v>75.869565217391298</v>
      </c>
      <c r="H29" s="19">
        <f>IF(VLOOKUP(readme!$C29,Лист2!$B:$R,6,FALSE)="0","-",VLOOKUP(readme!$C29,Лист2!$B:$R,6,FALSE))</f>
        <v>23</v>
      </c>
      <c r="I29" s="18">
        <f>IFERROR(SUM(VLOOKUP(readme!$C29,Лист2!$B:$R,13,FALSE))/SUM(VLOOKUP(readme!$C29,Лист2!$B:$R,10,FALSE)),"-")</f>
        <v>69</v>
      </c>
      <c r="J29" s="19">
        <f>IF(VLOOKUP(readme!$C29,Лист2!$B:$R,10,FALSE)="0","-",VLOOKUP(readme!$C29,Лист2!$B:$R,10,FALSE))</f>
        <v>16</v>
      </c>
      <c r="K29" s="18">
        <f>IFERROR(SUM(VLOOKUP(readme!$C29,Лист2!$B:$R,17,FALSE))/SUM(VLOOKUP(readme!$C29,Лист2!$B:$R,14,FALSE)),"-")</f>
        <v>82.285714285714292</v>
      </c>
      <c r="L29" s="19">
        <f>IF(VLOOKUP(readme!$C29,Лист2!$B:$R,14,FALSE)="0","-",VLOOKUP(readme!$C29,Лист2!$B:$R,14,FALSE))</f>
        <v>7</v>
      </c>
    </row>
    <row r="30" spans="1:12" s="12" customFormat="1" ht="11.25" x14ac:dyDescent="0.2">
      <c r="A30" s="13">
        <v>25</v>
      </c>
      <c r="B30" s="14" t="str">
        <f>Лист2!A40</f>
        <v>город Ульяновск</v>
      </c>
      <c r="C30" s="15">
        <f>Лист2!B40</f>
        <v>50203</v>
      </c>
      <c r="D30" s="16" t="str">
        <f>Лист2!C40</f>
        <v>МБОУ Мариинская гимназия</v>
      </c>
      <c r="E30" s="17">
        <f>IFERROR(SUM(VLOOKUP(readme!$C30,Лист2!$B:$R,9,FALSE),VLOOKUP(readme!$C30,Лист2!$B:$R,13,FALSE),VLOOKUP(readme!$C30,Лист2!$B:$R,17,FALSE))/SUM(VLOOKUP(readme!$C30,Лист2!$B:$R,6,FALSE),VLOOKUP(readme!$C30,Лист2!$B:$R,10,FALSE),VLOOKUP(readme!$C30,Лист2!$B:$R,14,FALSE)),"-")</f>
        <v>74.354545454545459</v>
      </c>
      <c r="F30" s="27">
        <f>IFERROR(SUM(VLOOKUP(readme!$C30,Лист2!$B:$R,3,FALSE),VLOOKUP(readme!$C30,Лист2!$B:$R,4,FALSE),VLOOKUP(readme!$C30,Лист2!$B:$R,5,FALSE))/SUM(VLOOKUP(readme!$C30,Лист2!$B:$R,6,FALSE),VLOOKUP(readme!$C30,Лист2!$B:$R,10,FALSE),VLOOKUP(readme!$C30,Лист2!$B:$R,14,FALSE)),"-")</f>
        <v>0.69090909090909092</v>
      </c>
      <c r="G30" s="18">
        <f>IFERROR(SUM(VLOOKUP(readme!$C30,Лист2!$B:$R,9,FALSE))/SUM(VLOOKUP(readme!$C30,Лист2!$B:$R,6,FALSE)),"-")</f>
        <v>74.490909090909085</v>
      </c>
      <c r="H30" s="19">
        <f>IF(VLOOKUP(readme!$C30,Лист2!$B:$R,6,FALSE)="0","-",VLOOKUP(readme!$C30,Лист2!$B:$R,6,FALSE))</f>
        <v>55</v>
      </c>
      <c r="I30" s="18">
        <f>IFERROR(SUM(VLOOKUP(readme!$C30,Лист2!$B:$R,13,FALSE))/SUM(VLOOKUP(readme!$C30,Лист2!$B:$R,10,FALSE)),"-")</f>
        <v>68.666666666666671</v>
      </c>
      <c r="J30" s="19">
        <f>IF(VLOOKUP(readme!$C30,Лист2!$B:$R,10,FALSE)="0","-",VLOOKUP(readme!$C30,Лист2!$B:$R,10,FALSE))</f>
        <v>21</v>
      </c>
      <c r="K30" s="18">
        <f>IFERROR(SUM(VLOOKUP(readme!$C30,Лист2!$B:$R,17,FALSE))/SUM(VLOOKUP(readme!$C30,Лист2!$B:$R,14,FALSE)),"-")</f>
        <v>77.647058823529406</v>
      </c>
      <c r="L30" s="19">
        <f>IF(VLOOKUP(readme!$C30,Лист2!$B:$R,14,FALSE)="0","-",VLOOKUP(readme!$C30,Лист2!$B:$R,14,FALSE))</f>
        <v>34</v>
      </c>
    </row>
    <row r="31" spans="1:12" s="12" customFormat="1" ht="11.25" x14ac:dyDescent="0.2">
      <c r="A31" s="13">
        <v>26</v>
      </c>
      <c r="B31" s="14" t="str">
        <f>Лист2!A182</f>
        <v>Майнский район</v>
      </c>
      <c r="C31" s="15">
        <f>Лист2!B182</f>
        <v>8009</v>
      </c>
      <c r="D31" s="16" t="str">
        <f>Лист2!C182</f>
        <v>МОУ Загоскинская сош им. Зимина</v>
      </c>
      <c r="E31" s="17">
        <f>IFERROR(SUM(VLOOKUP(readme!$C31,Лист2!$B:$R,9,FALSE),VLOOKUP(readme!$C31,Лист2!$B:$R,13,FALSE),VLOOKUP(readme!$C31,Лист2!$B:$R,17,FALSE))/SUM(VLOOKUP(readme!$C31,Лист2!$B:$R,6,FALSE),VLOOKUP(readme!$C31,Лист2!$B:$R,10,FALSE),VLOOKUP(readme!$C31,Лист2!$B:$R,14,FALSE)),"-")</f>
        <v>74.333333333333329</v>
      </c>
      <c r="F31" s="27">
        <f>IFERROR(SUM(VLOOKUP(readme!$C31,Лист2!$B:$R,3,FALSE),VLOOKUP(readme!$C31,Лист2!$B:$R,4,FALSE),VLOOKUP(readme!$C31,Лист2!$B:$R,5,FALSE))/SUM(VLOOKUP(readme!$C31,Лист2!$B:$R,6,FALSE),VLOOKUP(readme!$C31,Лист2!$B:$R,10,FALSE),VLOOKUP(readme!$C31,Лист2!$B:$R,14,FALSE)),"-")</f>
        <v>0.58333333333333337</v>
      </c>
      <c r="G31" s="18">
        <f>IFERROR(SUM(VLOOKUP(readme!$C31,Лист2!$B:$R,9,FALSE))/SUM(VLOOKUP(readme!$C31,Лист2!$B:$R,6,FALSE)),"-")</f>
        <v>72</v>
      </c>
      <c r="H31" s="19">
        <f>IF(VLOOKUP(readme!$C31,Лист2!$B:$R,6,FALSE)="0","-",VLOOKUP(readme!$C31,Лист2!$B:$R,6,FALSE))</f>
        <v>6</v>
      </c>
      <c r="I31" s="18">
        <f>IFERROR(SUM(VLOOKUP(readme!$C31,Лист2!$B:$R,13,FALSE))/SUM(VLOOKUP(readme!$C31,Лист2!$B:$R,10,FALSE)),"-")</f>
        <v>46</v>
      </c>
      <c r="J31" s="19">
        <f>IF(VLOOKUP(readme!$C31,Лист2!$B:$R,10,FALSE)="0","-",VLOOKUP(readme!$C31,Лист2!$B:$R,10,FALSE))</f>
        <v>1</v>
      </c>
      <c r="K31" s="18">
        <f>IFERROR(SUM(VLOOKUP(readme!$C31,Лист2!$B:$R,17,FALSE))/SUM(VLOOKUP(readme!$C31,Лист2!$B:$R,14,FALSE)),"-")</f>
        <v>82.8</v>
      </c>
      <c r="L31" s="19">
        <f>IF(VLOOKUP(readme!$C31,Лист2!$B:$R,14,FALSE)="0","-",VLOOKUP(readme!$C31,Лист2!$B:$R,14,FALSE))</f>
        <v>5</v>
      </c>
    </row>
    <row r="32" spans="1:12" s="12" customFormat="1" ht="11.25" x14ac:dyDescent="0.2">
      <c r="A32" s="13">
        <v>27</v>
      </c>
      <c r="B32" s="14" t="str">
        <f>Лист2!A14</f>
        <v>город Ульяновск</v>
      </c>
      <c r="C32" s="15">
        <f>Лист2!B14</f>
        <v>50028</v>
      </c>
      <c r="D32" s="16" t="str">
        <f>Лист2!C14</f>
        <v>МБОУ СШ №28</v>
      </c>
      <c r="E32" s="17">
        <f>IFERROR(SUM(VLOOKUP(readme!$C32,Лист2!$B:$R,9,FALSE),VLOOKUP(readme!$C32,Лист2!$B:$R,13,FALSE),VLOOKUP(readme!$C32,Лист2!$B:$R,17,FALSE))/SUM(VLOOKUP(readme!$C32,Лист2!$B:$R,6,FALSE),VLOOKUP(readme!$C32,Лист2!$B:$R,10,FALSE),VLOOKUP(readme!$C32,Лист2!$B:$R,14,FALSE)),"-")</f>
        <v>74.273809523809518</v>
      </c>
      <c r="F32" s="27">
        <f>IFERROR(SUM(VLOOKUP(readme!$C32,Лист2!$B:$R,3,FALSE),VLOOKUP(readme!$C32,Лист2!$B:$R,4,FALSE),VLOOKUP(readme!$C32,Лист2!$B:$R,5,FALSE))/SUM(VLOOKUP(readme!$C32,Лист2!$B:$R,6,FALSE),VLOOKUP(readme!$C32,Лист2!$B:$R,10,FALSE),VLOOKUP(readme!$C32,Лист2!$B:$R,14,FALSE)),"-")</f>
        <v>0.7142857142857143</v>
      </c>
      <c r="G32" s="18">
        <f>IFERROR(SUM(VLOOKUP(readme!$C32,Лист2!$B:$R,9,FALSE))/SUM(VLOOKUP(readme!$C32,Лист2!$B:$R,6,FALSE)),"-")</f>
        <v>71.11904761904762</v>
      </c>
      <c r="H32" s="19">
        <f>IF(VLOOKUP(readme!$C32,Лист2!$B:$R,6,FALSE)="0","-",VLOOKUP(readme!$C32,Лист2!$B:$R,6,FALSE))</f>
        <v>42</v>
      </c>
      <c r="I32" s="18">
        <f>IFERROR(SUM(VLOOKUP(readme!$C32,Лист2!$B:$R,13,FALSE))/SUM(VLOOKUP(readme!$C32,Лист2!$B:$R,10,FALSE)),"-")</f>
        <v>67.888888888888886</v>
      </c>
      <c r="J32" s="19">
        <f>IF(VLOOKUP(readme!$C32,Лист2!$B:$R,10,FALSE)="0","-",VLOOKUP(readme!$C32,Лист2!$B:$R,10,FALSE))</f>
        <v>18</v>
      </c>
      <c r="K32" s="18">
        <f>IFERROR(SUM(VLOOKUP(readme!$C32,Лист2!$B:$R,17,FALSE))/SUM(VLOOKUP(readme!$C32,Лист2!$B:$R,14,FALSE)),"-")</f>
        <v>84.583333333333329</v>
      </c>
      <c r="L32" s="19">
        <f>IF(VLOOKUP(readme!$C32,Лист2!$B:$R,14,FALSE)="0","-",VLOOKUP(readme!$C32,Лист2!$B:$R,14,FALSE))</f>
        <v>24</v>
      </c>
    </row>
    <row r="33" spans="1:12" s="12" customFormat="1" ht="11.25" x14ac:dyDescent="0.2">
      <c r="A33" s="13">
        <v>28</v>
      </c>
      <c r="B33" s="14" t="str">
        <f>Лист2!A31</f>
        <v>город Ульяновск</v>
      </c>
      <c r="C33" s="15">
        <f>Лист2!B31</f>
        <v>50201</v>
      </c>
      <c r="D33" s="16" t="str">
        <f>Лист2!C31</f>
        <v>ОГБОУ Гимназия №1</v>
      </c>
      <c r="E33" s="17">
        <f>IFERROR(SUM(VLOOKUP(readme!$C33,Лист2!$B:$R,9,FALSE),VLOOKUP(readme!$C33,Лист2!$B:$R,13,FALSE),VLOOKUP(readme!$C33,Лист2!$B:$R,17,FALSE))/SUM(VLOOKUP(readme!$C33,Лист2!$B:$R,6,FALSE),VLOOKUP(readme!$C33,Лист2!$B:$R,10,FALSE),VLOOKUP(readme!$C33,Лист2!$B:$R,14,FALSE)),"-")</f>
        <v>74.208333333333329</v>
      </c>
      <c r="F33" s="27">
        <f>IFERROR(SUM(VLOOKUP(readme!$C33,Лист2!$B:$R,3,FALSE),VLOOKUP(readme!$C33,Лист2!$B:$R,4,FALSE),VLOOKUP(readme!$C33,Лист2!$B:$R,5,FALSE))/SUM(VLOOKUP(readme!$C33,Лист2!$B:$R,6,FALSE),VLOOKUP(readme!$C33,Лист2!$B:$R,10,FALSE),VLOOKUP(readme!$C33,Лист2!$B:$R,14,FALSE)),"-")</f>
        <v>0.76851851851851849</v>
      </c>
      <c r="G33" s="18">
        <f>IFERROR(SUM(VLOOKUP(readme!$C33,Лист2!$B:$R,9,FALSE))/SUM(VLOOKUP(readme!$C33,Лист2!$B:$R,6,FALSE)),"-")</f>
        <v>75.166666666666671</v>
      </c>
      <c r="H33" s="19">
        <f>IF(VLOOKUP(readme!$C33,Лист2!$B:$R,6,FALSE)="0","-",VLOOKUP(readme!$C33,Лист2!$B:$R,6,FALSE))</f>
        <v>108</v>
      </c>
      <c r="I33" s="18">
        <f>IFERROR(SUM(VLOOKUP(readme!$C33,Лист2!$B:$R,13,FALSE))/SUM(VLOOKUP(readme!$C33,Лист2!$B:$R,10,FALSE)),"-")</f>
        <v>65.482758620689651</v>
      </c>
      <c r="J33" s="19">
        <f>IF(VLOOKUP(readme!$C33,Лист2!$B:$R,10,FALSE)="0","-",VLOOKUP(readme!$C33,Лист2!$B:$R,10,FALSE))</f>
        <v>58</v>
      </c>
      <c r="K33" s="18">
        <f>IFERROR(SUM(VLOOKUP(readme!$C33,Лист2!$B:$R,17,FALSE))/SUM(VLOOKUP(readme!$C33,Лист2!$B:$R,14,FALSE)),"-")</f>
        <v>82.26</v>
      </c>
      <c r="L33" s="19">
        <f>IF(VLOOKUP(readme!$C33,Лист2!$B:$R,14,FALSE)="0","-",VLOOKUP(readme!$C33,Лист2!$B:$R,14,FALSE))</f>
        <v>50</v>
      </c>
    </row>
    <row r="34" spans="1:12" s="12" customFormat="1" ht="11.25" x14ac:dyDescent="0.2">
      <c r="A34" s="13">
        <v>29</v>
      </c>
      <c r="B34" s="14" t="str">
        <f>Лист2!A92</f>
        <v>город Димитровград</v>
      </c>
      <c r="C34" s="15">
        <f>Лист2!B92</f>
        <v>2002</v>
      </c>
      <c r="D34" s="16" t="str">
        <f>Лист2!C92</f>
        <v>МБОУ СШ № 2</v>
      </c>
      <c r="E34" s="17">
        <f>IFERROR(SUM(VLOOKUP(readme!$C34,Лист2!$B:$R,9,FALSE),VLOOKUP(readme!$C34,Лист2!$B:$R,13,FALSE),VLOOKUP(readme!$C34,Лист2!$B:$R,17,FALSE))/SUM(VLOOKUP(readme!$C34,Лист2!$B:$R,6,FALSE),VLOOKUP(readme!$C34,Лист2!$B:$R,10,FALSE),VLOOKUP(readme!$C34,Лист2!$B:$R,14,FALSE)),"-")</f>
        <v>74.093023255813947</v>
      </c>
      <c r="F34" s="27">
        <f>IFERROR(SUM(VLOOKUP(readme!$C34,Лист2!$B:$R,3,FALSE),VLOOKUP(readme!$C34,Лист2!$B:$R,4,FALSE),VLOOKUP(readme!$C34,Лист2!$B:$R,5,FALSE))/SUM(VLOOKUP(readme!$C34,Лист2!$B:$R,6,FALSE),VLOOKUP(readme!$C34,Лист2!$B:$R,10,FALSE),VLOOKUP(readme!$C34,Лист2!$B:$R,14,FALSE)),"-")</f>
        <v>0.72093023255813948</v>
      </c>
      <c r="G34" s="18">
        <f>IFERROR(SUM(VLOOKUP(readme!$C34,Лист2!$B:$R,9,FALSE))/SUM(VLOOKUP(readme!$C34,Лист2!$B:$R,6,FALSE)),"-")</f>
        <v>77.116279069767444</v>
      </c>
      <c r="H34" s="19">
        <f>IF(VLOOKUP(readme!$C34,Лист2!$B:$R,6,FALSE)="0","-",VLOOKUP(readme!$C34,Лист2!$B:$R,6,FALSE))</f>
        <v>43</v>
      </c>
      <c r="I34" s="18">
        <f>IFERROR(SUM(VLOOKUP(readme!$C34,Лист2!$B:$R,13,FALSE))/SUM(VLOOKUP(readme!$C34,Лист2!$B:$R,10,FALSE)),"-")</f>
        <v>62.421052631578945</v>
      </c>
      <c r="J34" s="19">
        <f>IF(VLOOKUP(readme!$C34,Лист2!$B:$R,10,FALSE)="0","-",VLOOKUP(readme!$C34,Лист2!$B:$R,10,FALSE))</f>
        <v>19</v>
      </c>
      <c r="K34" s="18">
        <f>IFERROR(SUM(VLOOKUP(readme!$C34,Лист2!$B:$R,17,FALSE))/SUM(VLOOKUP(readme!$C34,Лист2!$B:$R,14,FALSE)),"-")</f>
        <v>77.916666666666671</v>
      </c>
      <c r="L34" s="19">
        <f>IF(VLOOKUP(readme!$C34,Лист2!$B:$R,14,FALSE)="0","-",VLOOKUP(readme!$C34,Лист2!$B:$R,14,FALSE))</f>
        <v>24</v>
      </c>
    </row>
    <row r="35" spans="1:12" s="12" customFormat="1" ht="11.25" x14ac:dyDescent="0.2">
      <c r="A35" s="13">
        <v>30</v>
      </c>
      <c r="B35" s="14" t="str">
        <f>Лист2!A200</f>
        <v>Николаевский район</v>
      </c>
      <c r="C35" s="15">
        <f>Лист2!B200</f>
        <v>10004</v>
      </c>
      <c r="D35" s="16" t="str">
        <f>Лист2!C200</f>
        <v>МОУ Барановская сш</v>
      </c>
      <c r="E35" s="17">
        <f>IFERROR(SUM(VLOOKUP(readme!$C35,Лист2!$B:$R,9,FALSE),VLOOKUP(readme!$C35,Лист2!$B:$R,13,FALSE),VLOOKUP(readme!$C35,Лист2!$B:$R,17,FALSE))/SUM(VLOOKUP(readme!$C35,Лист2!$B:$R,6,FALSE),VLOOKUP(readme!$C35,Лист2!$B:$R,10,FALSE),VLOOKUP(readme!$C35,Лист2!$B:$R,14,FALSE)),"-")</f>
        <v>74</v>
      </c>
      <c r="F35" s="27">
        <f>IFERROR(SUM(VLOOKUP(readme!$C35,Лист2!$B:$R,3,FALSE),VLOOKUP(readme!$C35,Лист2!$B:$R,4,FALSE),VLOOKUP(readme!$C35,Лист2!$B:$R,5,FALSE))/SUM(VLOOKUP(readme!$C35,Лист2!$B:$R,6,FALSE),VLOOKUP(readme!$C35,Лист2!$B:$R,10,FALSE),VLOOKUP(readme!$C35,Лист2!$B:$R,14,FALSE)),"-")</f>
        <v>0.5</v>
      </c>
      <c r="G35" s="18">
        <f>IFERROR(SUM(VLOOKUP(readme!$C35,Лист2!$B:$R,9,FALSE))/SUM(VLOOKUP(readme!$C35,Лист2!$B:$R,6,FALSE)),"-")</f>
        <v>68.666666666666671</v>
      </c>
      <c r="H35" s="19">
        <f>IF(VLOOKUP(readme!$C35,Лист2!$B:$R,6,FALSE)="0","-",VLOOKUP(readme!$C35,Лист2!$B:$R,6,FALSE))</f>
        <v>3</v>
      </c>
      <c r="I35" s="18" t="str">
        <f>IFERROR(SUM(VLOOKUP(readme!$C35,Лист2!$B:$R,13,FALSE))/SUM(VLOOKUP(readme!$C35,Лист2!$B:$R,10,FALSE)),"-")</f>
        <v>-</v>
      </c>
      <c r="J35" s="19" t="str">
        <f>IF(VLOOKUP(readme!$C35,Лист2!$B:$R,10,FALSE)="0","-",VLOOKUP(readme!$C35,Лист2!$B:$R,10,FALSE))</f>
        <v>-</v>
      </c>
      <c r="K35" s="18">
        <f>IFERROR(SUM(VLOOKUP(readme!$C35,Лист2!$B:$R,17,FALSE))/SUM(VLOOKUP(readme!$C35,Лист2!$B:$R,14,FALSE)),"-")</f>
        <v>79.333333333333329</v>
      </c>
      <c r="L35" s="19">
        <f>IF(VLOOKUP(readme!$C35,Лист2!$B:$R,14,FALSE)="0","-",VLOOKUP(readme!$C35,Лист2!$B:$R,14,FALSE))</f>
        <v>3</v>
      </c>
    </row>
    <row r="36" spans="1:12" s="12" customFormat="1" ht="11.25" x14ac:dyDescent="0.2">
      <c r="A36" s="13">
        <v>31</v>
      </c>
      <c r="B36" s="14" t="str">
        <f>Лист2!A3</f>
        <v>город Ульяновск</v>
      </c>
      <c r="C36" s="15">
        <f>Лист2!B3</f>
        <v>51100</v>
      </c>
      <c r="D36" s="16" t="str">
        <f>Лист2!C3</f>
        <v>МБОУ "Губернаторский лицей № 100"</v>
      </c>
      <c r="E36" s="17">
        <f>IFERROR(SUM(VLOOKUP(readme!$C36,Лист2!$B:$R,9,FALSE),VLOOKUP(readme!$C36,Лист2!$B:$R,13,FALSE),VLOOKUP(readme!$C36,Лист2!$B:$R,17,FALSE))/SUM(VLOOKUP(readme!$C36,Лист2!$B:$R,6,FALSE),VLOOKUP(readme!$C36,Лист2!$B:$R,10,FALSE),VLOOKUP(readme!$C36,Лист2!$B:$R,14,FALSE)),"-")</f>
        <v>73.959459459459453</v>
      </c>
      <c r="F36" s="27">
        <f>IFERROR(SUM(VLOOKUP(readme!$C36,Лист2!$B:$R,3,FALSE),VLOOKUP(readme!$C36,Лист2!$B:$R,4,FALSE),VLOOKUP(readme!$C36,Лист2!$B:$R,5,FALSE))/SUM(VLOOKUP(readme!$C36,Лист2!$B:$R,6,FALSE),VLOOKUP(readme!$C36,Лист2!$B:$R,10,FALSE),VLOOKUP(readme!$C36,Лист2!$B:$R,14,FALSE)),"-")</f>
        <v>0.79729729729729726</v>
      </c>
      <c r="G36" s="18">
        <f>IFERROR(SUM(VLOOKUP(readme!$C36,Лист2!$B:$R,9,FALSE))/SUM(VLOOKUP(readme!$C36,Лист2!$B:$R,6,FALSE)),"-")</f>
        <v>74.459459459459453</v>
      </c>
      <c r="H36" s="19">
        <f>IF(VLOOKUP(readme!$C36,Лист2!$B:$R,6,FALSE)="0","-",VLOOKUP(readme!$C36,Лист2!$B:$R,6,FALSE))</f>
        <v>37</v>
      </c>
      <c r="I36" s="18">
        <f>IFERROR(SUM(VLOOKUP(readme!$C36,Лист2!$B:$R,13,FALSE))/SUM(VLOOKUP(readme!$C36,Лист2!$B:$R,10,FALSE)),"-")</f>
        <v>67.090909090909093</v>
      </c>
      <c r="J36" s="19">
        <f>IF(VLOOKUP(readme!$C36,Лист2!$B:$R,10,FALSE)="0","-",VLOOKUP(readme!$C36,Лист2!$B:$R,10,FALSE))</f>
        <v>22</v>
      </c>
      <c r="K36" s="18">
        <f>IFERROR(SUM(VLOOKUP(readme!$C36,Лист2!$B:$R,17,FALSE))/SUM(VLOOKUP(readme!$C36,Лист2!$B:$R,14,FALSE)),"-")</f>
        <v>82.8</v>
      </c>
      <c r="L36" s="19">
        <f>IF(VLOOKUP(readme!$C36,Лист2!$B:$R,14,FALSE)="0","-",VLOOKUP(readme!$C36,Лист2!$B:$R,14,FALSE))</f>
        <v>15</v>
      </c>
    </row>
    <row r="37" spans="1:12" s="12" customFormat="1" ht="11.25" x14ac:dyDescent="0.2">
      <c r="A37" s="13">
        <v>32</v>
      </c>
      <c r="B37" s="14" t="str">
        <f>Лист2!A278</f>
        <v>Сурский район</v>
      </c>
      <c r="C37" s="15">
        <f>Лист2!B278</f>
        <v>18001</v>
      </c>
      <c r="D37" s="16" t="str">
        <f>Лист2!C278</f>
        <v>МОУ СШ р.п. Сурское</v>
      </c>
      <c r="E37" s="17">
        <f>IFERROR(SUM(VLOOKUP(readme!$C37,Лист2!$B:$R,9,FALSE),VLOOKUP(readme!$C37,Лист2!$B:$R,13,FALSE),VLOOKUP(readme!$C37,Лист2!$B:$R,17,FALSE))/SUM(VLOOKUP(readme!$C37,Лист2!$B:$R,6,FALSE),VLOOKUP(readme!$C37,Лист2!$B:$R,10,FALSE),VLOOKUP(readme!$C37,Лист2!$B:$R,14,FALSE)),"-")</f>
        <v>73.631578947368425</v>
      </c>
      <c r="F37" s="27">
        <f>IFERROR(SUM(VLOOKUP(readme!$C37,Лист2!$B:$R,3,FALSE),VLOOKUP(readme!$C37,Лист2!$B:$R,4,FALSE),VLOOKUP(readme!$C37,Лист2!$B:$R,5,FALSE))/SUM(VLOOKUP(readme!$C37,Лист2!$B:$R,6,FALSE),VLOOKUP(readme!$C37,Лист2!$B:$R,10,FALSE),VLOOKUP(readme!$C37,Лист2!$B:$R,14,FALSE)),"-")</f>
        <v>0.60526315789473684</v>
      </c>
      <c r="G37" s="18">
        <f>IFERROR(SUM(VLOOKUP(readme!$C37,Лист2!$B:$R,9,FALSE))/SUM(VLOOKUP(readme!$C37,Лист2!$B:$R,6,FALSE)),"-")</f>
        <v>70.10526315789474</v>
      </c>
      <c r="H37" s="19">
        <f>IF(VLOOKUP(readme!$C37,Лист2!$B:$R,6,FALSE)="0","-",VLOOKUP(readme!$C37,Лист2!$B:$R,6,FALSE))</f>
        <v>19</v>
      </c>
      <c r="I37" s="18">
        <f>IFERROR(SUM(VLOOKUP(readme!$C37,Лист2!$B:$R,13,FALSE))/SUM(VLOOKUP(readme!$C37,Лист2!$B:$R,10,FALSE)),"-")</f>
        <v>69</v>
      </c>
      <c r="J37" s="19">
        <f>IF(VLOOKUP(readme!$C37,Лист2!$B:$R,10,FALSE)="0","-",VLOOKUP(readme!$C37,Лист2!$B:$R,10,FALSE))</f>
        <v>4</v>
      </c>
      <c r="K37" s="18">
        <f>IFERROR(SUM(VLOOKUP(readme!$C37,Лист2!$B:$R,17,FALSE))/SUM(VLOOKUP(readme!$C37,Лист2!$B:$R,14,FALSE)),"-")</f>
        <v>79.333333333333329</v>
      </c>
      <c r="L37" s="19">
        <f>IF(VLOOKUP(readme!$C37,Лист2!$B:$R,14,FALSE)="0","-",VLOOKUP(readme!$C37,Лист2!$B:$R,14,FALSE))</f>
        <v>15</v>
      </c>
    </row>
    <row r="38" spans="1:12" s="12" customFormat="1" ht="11.25" x14ac:dyDescent="0.2">
      <c r="A38" s="13">
        <v>33</v>
      </c>
      <c r="B38" s="14" t="str">
        <f>Лист2!A151</f>
        <v>Карсунский район</v>
      </c>
      <c r="C38" s="15">
        <f>Лист2!B151</f>
        <v>6007</v>
      </c>
      <c r="D38" s="16" t="str">
        <f>Лист2!C151</f>
        <v>МКОУ Вальдиватская СШ им. Г.А. Жукова</v>
      </c>
      <c r="E38" s="17">
        <f>IFERROR(SUM(VLOOKUP(readme!$C38,Лист2!$B:$R,9,FALSE),VLOOKUP(readme!$C38,Лист2!$B:$R,13,FALSE),VLOOKUP(readme!$C38,Лист2!$B:$R,17,FALSE))/SUM(VLOOKUP(readme!$C38,Лист2!$B:$R,6,FALSE),VLOOKUP(readme!$C38,Лист2!$B:$R,10,FALSE),VLOOKUP(readme!$C38,Лист2!$B:$R,14,FALSE)),"-")</f>
        <v>73</v>
      </c>
      <c r="F38" s="27">
        <f>IFERROR(SUM(VLOOKUP(readme!$C38,Лист2!$B:$R,3,FALSE),VLOOKUP(readme!$C38,Лист2!$B:$R,4,FALSE),VLOOKUP(readme!$C38,Лист2!$B:$R,5,FALSE))/SUM(VLOOKUP(readme!$C38,Лист2!$B:$R,6,FALSE),VLOOKUP(readme!$C38,Лист2!$B:$R,10,FALSE),VLOOKUP(readme!$C38,Лист2!$B:$R,14,FALSE)),"-")</f>
        <v>0.5</v>
      </c>
      <c r="G38" s="18">
        <f>IFERROR(SUM(VLOOKUP(readme!$C38,Лист2!$B:$R,9,FALSE))/SUM(VLOOKUP(readme!$C38,Лист2!$B:$R,6,FALSE)),"-")</f>
        <v>66.666666666666671</v>
      </c>
      <c r="H38" s="19">
        <f>IF(VLOOKUP(readme!$C38,Лист2!$B:$R,6,FALSE)="0","-",VLOOKUP(readme!$C38,Лист2!$B:$R,6,FALSE))</f>
        <v>3</v>
      </c>
      <c r="I38" s="18" t="str">
        <f>IFERROR(SUM(VLOOKUP(readme!$C38,Лист2!$B:$R,13,FALSE))/SUM(VLOOKUP(readme!$C38,Лист2!$B:$R,10,FALSE)),"-")</f>
        <v>-</v>
      </c>
      <c r="J38" s="19" t="str">
        <f>IF(VLOOKUP(readme!$C38,Лист2!$B:$R,10,FALSE)="0","-",VLOOKUP(readme!$C38,Лист2!$B:$R,10,FALSE))</f>
        <v>-</v>
      </c>
      <c r="K38" s="18">
        <f>IFERROR(SUM(VLOOKUP(readme!$C38,Лист2!$B:$R,17,FALSE))/SUM(VLOOKUP(readme!$C38,Лист2!$B:$R,14,FALSE)),"-")</f>
        <v>79.333333333333329</v>
      </c>
      <c r="L38" s="19">
        <f>IF(VLOOKUP(readme!$C38,Лист2!$B:$R,14,FALSE)="0","-",VLOOKUP(readme!$C38,Лист2!$B:$R,14,FALSE))</f>
        <v>3</v>
      </c>
    </row>
    <row r="39" spans="1:12" s="12" customFormat="1" ht="11.25" x14ac:dyDescent="0.2">
      <c r="A39" s="13">
        <v>34</v>
      </c>
      <c r="B39" s="14" t="str">
        <f>Лист2!A187</f>
        <v>Мелекесский район</v>
      </c>
      <c r="C39" s="15">
        <f>Лист2!B187</f>
        <v>9005</v>
      </c>
      <c r="D39" s="16" t="str">
        <f>Лист2!C187</f>
        <v>МБОУ "Средняя школа с. Александровка"</v>
      </c>
      <c r="E39" s="17">
        <f>IFERROR(SUM(VLOOKUP(readme!$C39,Лист2!$B:$R,9,FALSE),VLOOKUP(readme!$C39,Лист2!$B:$R,13,FALSE),VLOOKUP(readme!$C39,Лист2!$B:$R,17,FALSE))/SUM(VLOOKUP(readme!$C39,Лист2!$B:$R,6,FALSE),VLOOKUP(readme!$C39,Лист2!$B:$R,10,FALSE),VLOOKUP(readme!$C39,Лист2!$B:$R,14,FALSE)),"-")</f>
        <v>73</v>
      </c>
      <c r="F39" s="27">
        <f>IFERROR(SUM(VLOOKUP(readme!$C39,Лист2!$B:$R,3,FALSE),VLOOKUP(readme!$C39,Лист2!$B:$R,4,FALSE),VLOOKUP(readme!$C39,Лист2!$B:$R,5,FALSE))/SUM(VLOOKUP(readme!$C39,Лист2!$B:$R,6,FALSE),VLOOKUP(readme!$C39,Лист2!$B:$R,10,FALSE),VLOOKUP(readme!$C39,Лист2!$B:$R,14,FALSE)),"-")</f>
        <v>0.5</v>
      </c>
      <c r="G39" s="18">
        <f>IFERROR(SUM(VLOOKUP(readme!$C39,Лист2!$B:$R,9,FALSE))/SUM(VLOOKUP(readme!$C39,Лист2!$B:$R,6,FALSE)),"-")</f>
        <v>65</v>
      </c>
      <c r="H39" s="19">
        <f>IF(VLOOKUP(readme!$C39,Лист2!$B:$R,6,FALSE)="0","-",VLOOKUP(readme!$C39,Лист2!$B:$R,6,FALSE))</f>
        <v>1</v>
      </c>
      <c r="I39" s="18" t="str">
        <f>IFERROR(SUM(VLOOKUP(readme!$C39,Лист2!$B:$R,13,FALSE))/SUM(VLOOKUP(readme!$C39,Лист2!$B:$R,10,FALSE)),"-")</f>
        <v>-</v>
      </c>
      <c r="J39" s="19" t="str">
        <f>IF(VLOOKUP(readme!$C39,Лист2!$B:$R,10,FALSE)="0","-",VLOOKUP(readme!$C39,Лист2!$B:$R,10,FALSE))</f>
        <v>-</v>
      </c>
      <c r="K39" s="18">
        <f>IFERROR(SUM(VLOOKUP(readme!$C39,Лист2!$B:$R,17,FALSE))/SUM(VLOOKUP(readme!$C39,Лист2!$B:$R,14,FALSE)),"-")</f>
        <v>81</v>
      </c>
      <c r="L39" s="19">
        <f>IF(VLOOKUP(readme!$C39,Лист2!$B:$R,14,FALSE)="0","-",VLOOKUP(readme!$C39,Лист2!$B:$R,14,FALSE))</f>
        <v>1</v>
      </c>
    </row>
    <row r="40" spans="1:12" s="12" customFormat="1" ht="11.25" x14ac:dyDescent="0.2">
      <c r="A40" s="13">
        <v>35</v>
      </c>
      <c r="B40" s="14" t="str">
        <f>Лист2!A314</f>
        <v>Чердаклинский район</v>
      </c>
      <c r="C40" s="15">
        <f>Лист2!B314</f>
        <v>22007</v>
      </c>
      <c r="D40" s="16" t="str">
        <f>Лист2!C314</f>
        <v>МОУ Бряндинская СШ</v>
      </c>
      <c r="E40" s="17">
        <f>IFERROR(SUM(VLOOKUP(readme!$C40,Лист2!$B:$R,9,FALSE),VLOOKUP(readme!$C40,Лист2!$B:$R,13,FALSE),VLOOKUP(readme!$C40,Лист2!$B:$R,17,FALSE))/SUM(VLOOKUP(readme!$C40,Лист2!$B:$R,6,FALSE),VLOOKUP(readme!$C40,Лист2!$B:$R,10,FALSE),VLOOKUP(readme!$C40,Лист2!$B:$R,14,FALSE)),"-")</f>
        <v>73</v>
      </c>
      <c r="F40" s="27">
        <f>IFERROR(SUM(VLOOKUP(readme!$C40,Лист2!$B:$R,3,FALSE),VLOOKUP(readme!$C40,Лист2!$B:$R,4,FALSE),VLOOKUP(readme!$C40,Лист2!$B:$R,5,FALSE))/SUM(VLOOKUP(readme!$C40,Лист2!$B:$R,6,FALSE),VLOOKUP(readme!$C40,Лист2!$B:$R,10,FALSE),VLOOKUP(readme!$C40,Лист2!$B:$R,14,FALSE)),"-")</f>
        <v>0.75</v>
      </c>
      <c r="G40" s="18">
        <f>IFERROR(SUM(VLOOKUP(readme!$C40,Лист2!$B:$R,9,FALSE))/SUM(VLOOKUP(readme!$C40,Лист2!$B:$R,6,FALSE)),"-")</f>
        <v>66</v>
      </c>
      <c r="H40" s="19">
        <f>IF(VLOOKUP(readme!$C40,Лист2!$B:$R,6,FALSE)="0","-",VLOOKUP(readme!$C40,Лист2!$B:$R,6,FALSE))</f>
        <v>2</v>
      </c>
      <c r="I40" s="18">
        <f>IFERROR(SUM(VLOOKUP(readme!$C40,Лист2!$B:$R,13,FALSE))/SUM(VLOOKUP(readme!$C40,Лист2!$B:$R,10,FALSE)),"-")</f>
        <v>70</v>
      </c>
      <c r="J40" s="19">
        <f>IF(VLOOKUP(readme!$C40,Лист2!$B:$R,10,FALSE)="0","-",VLOOKUP(readme!$C40,Лист2!$B:$R,10,FALSE))</f>
        <v>1</v>
      </c>
      <c r="K40" s="18">
        <f>IFERROR(SUM(VLOOKUP(readme!$C40,Лист2!$B:$R,17,FALSE))/SUM(VLOOKUP(readme!$C40,Лист2!$B:$R,14,FALSE)),"-")</f>
        <v>90</v>
      </c>
      <c r="L40" s="19">
        <f>IF(VLOOKUP(readme!$C40,Лист2!$B:$R,14,FALSE)="0","-",VLOOKUP(readme!$C40,Лист2!$B:$R,14,FALSE))</f>
        <v>1</v>
      </c>
    </row>
    <row r="41" spans="1:12" s="12" customFormat="1" ht="11.25" x14ac:dyDescent="0.2">
      <c r="A41" s="13">
        <v>36</v>
      </c>
      <c r="B41" s="14" t="str">
        <f>Лист2!A86</f>
        <v>город Димитровград</v>
      </c>
      <c r="C41" s="15">
        <f>Лист2!B86</f>
        <v>2019</v>
      </c>
      <c r="D41" s="16" t="str">
        <f>Лист2!C86</f>
        <v>МБОУ СШ № 19 им. И.П.Мытарева</v>
      </c>
      <c r="E41" s="17">
        <f>IFERROR(SUM(VLOOKUP(readme!$C41,Лист2!$B:$R,9,FALSE),VLOOKUP(readme!$C41,Лист2!$B:$R,13,FALSE),VLOOKUP(readme!$C41,Лист2!$B:$R,17,FALSE))/SUM(VLOOKUP(readme!$C41,Лист2!$B:$R,6,FALSE),VLOOKUP(readme!$C41,Лист2!$B:$R,10,FALSE),VLOOKUP(readme!$C41,Лист2!$B:$R,14,FALSE)),"-")</f>
        <v>72.88297872340425</v>
      </c>
      <c r="F41" s="27">
        <f>IFERROR(SUM(VLOOKUP(readme!$C41,Лист2!$B:$R,3,FALSE),VLOOKUP(readme!$C41,Лист2!$B:$R,4,FALSE),VLOOKUP(readme!$C41,Лист2!$B:$R,5,FALSE))/SUM(VLOOKUP(readme!$C41,Лист2!$B:$R,6,FALSE),VLOOKUP(readme!$C41,Лист2!$B:$R,10,FALSE),VLOOKUP(readme!$C41,Лист2!$B:$R,14,FALSE)),"-")</f>
        <v>0.76595744680851063</v>
      </c>
      <c r="G41" s="18">
        <f>IFERROR(SUM(VLOOKUP(readme!$C41,Лист2!$B:$R,9,FALSE))/SUM(VLOOKUP(readme!$C41,Лист2!$B:$R,6,FALSE)),"-")</f>
        <v>73.61702127659575</v>
      </c>
      <c r="H41" s="19">
        <f>IF(VLOOKUP(readme!$C41,Лист2!$B:$R,6,FALSE)="0","-",VLOOKUP(readme!$C41,Лист2!$B:$R,6,FALSE))</f>
        <v>47</v>
      </c>
      <c r="I41" s="18">
        <f>IFERROR(SUM(VLOOKUP(readme!$C41,Лист2!$B:$R,13,FALSE))/SUM(VLOOKUP(readme!$C41,Лист2!$B:$R,10,FALSE)),"-")</f>
        <v>63.08</v>
      </c>
      <c r="J41" s="19">
        <f>IF(VLOOKUP(readme!$C41,Лист2!$B:$R,10,FALSE)="0","-",VLOOKUP(readme!$C41,Лист2!$B:$R,10,FALSE))</f>
        <v>25</v>
      </c>
      <c r="K41" s="18">
        <f>IFERROR(SUM(VLOOKUP(readme!$C41,Лист2!$B:$R,17,FALSE))/SUM(VLOOKUP(readme!$C41,Лист2!$B:$R,14,FALSE)),"-")</f>
        <v>82.454545454545453</v>
      </c>
      <c r="L41" s="19">
        <f>IF(VLOOKUP(readme!$C41,Лист2!$B:$R,14,FALSE)="0","-",VLOOKUP(readme!$C41,Лист2!$B:$R,14,FALSE))</f>
        <v>22</v>
      </c>
    </row>
    <row r="42" spans="1:12" s="12" customFormat="1" ht="11.25" x14ac:dyDescent="0.2">
      <c r="A42" s="13">
        <v>37</v>
      </c>
      <c r="B42" s="14" t="str">
        <f>Лист2!A240</f>
        <v>Радищевский район</v>
      </c>
      <c r="C42" s="15">
        <f>Лист2!B240</f>
        <v>14008</v>
      </c>
      <c r="D42" s="16" t="str">
        <f>Лист2!C240</f>
        <v>МОУ Калиновская сш</v>
      </c>
      <c r="E42" s="17">
        <f>IFERROR(SUM(VLOOKUP(readme!$C42,Лист2!$B:$R,9,FALSE),VLOOKUP(readme!$C42,Лист2!$B:$R,13,FALSE),VLOOKUP(readme!$C42,Лист2!$B:$R,17,FALSE))/SUM(VLOOKUP(readme!$C42,Лист2!$B:$R,6,FALSE),VLOOKUP(readme!$C42,Лист2!$B:$R,10,FALSE),VLOOKUP(readme!$C42,Лист2!$B:$R,14,FALSE)),"-")</f>
        <v>72.5</v>
      </c>
      <c r="F42" s="27">
        <f>IFERROR(SUM(VLOOKUP(readme!$C42,Лист2!$B:$R,3,FALSE),VLOOKUP(readme!$C42,Лист2!$B:$R,4,FALSE),VLOOKUP(readme!$C42,Лист2!$B:$R,5,FALSE))/SUM(VLOOKUP(readme!$C42,Лист2!$B:$R,6,FALSE),VLOOKUP(readme!$C42,Лист2!$B:$R,10,FALSE),VLOOKUP(readme!$C42,Лист2!$B:$R,14,FALSE)),"-")</f>
        <v>0.75</v>
      </c>
      <c r="G42" s="18">
        <f>IFERROR(SUM(VLOOKUP(readme!$C42,Лист2!$B:$R,9,FALSE))/SUM(VLOOKUP(readme!$C42,Лист2!$B:$R,6,FALSE)),"-")</f>
        <v>73</v>
      </c>
      <c r="H42" s="19">
        <f>IF(VLOOKUP(readme!$C42,Лист2!$B:$R,6,FALSE)="0","-",VLOOKUP(readme!$C42,Лист2!$B:$R,6,FALSE))</f>
        <v>2</v>
      </c>
      <c r="I42" s="18">
        <f>IFERROR(SUM(VLOOKUP(readme!$C42,Лист2!$B:$R,13,FALSE))/SUM(VLOOKUP(readme!$C42,Лист2!$B:$R,10,FALSE)),"-")</f>
        <v>68</v>
      </c>
      <c r="J42" s="19">
        <f>IF(VLOOKUP(readme!$C42,Лист2!$B:$R,10,FALSE)="0","-",VLOOKUP(readme!$C42,Лист2!$B:$R,10,FALSE))</f>
        <v>1</v>
      </c>
      <c r="K42" s="18">
        <f>IFERROR(SUM(VLOOKUP(readme!$C42,Лист2!$B:$R,17,FALSE))/SUM(VLOOKUP(readme!$C42,Лист2!$B:$R,14,FALSE)),"-")</f>
        <v>76</v>
      </c>
      <c r="L42" s="19">
        <f>IF(VLOOKUP(readme!$C42,Лист2!$B:$R,14,FALSE)="0","-",VLOOKUP(readme!$C42,Лист2!$B:$R,14,FALSE))</f>
        <v>1</v>
      </c>
    </row>
    <row r="43" spans="1:12" s="12" customFormat="1" ht="11.25" x14ac:dyDescent="0.2">
      <c r="A43" s="13">
        <v>38</v>
      </c>
      <c r="B43" s="14" t="str">
        <f>Лист2!A336</f>
        <v>Город Новоульяновск</v>
      </c>
      <c r="C43" s="15">
        <f>Лист2!B336</f>
        <v>31001</v>
      </c>
      <c r="D43" s="16" t="str">
        <f>Лист2!C336</f>
        <v>МОУ Новоульяновская СШ №1</v>
      </c>
      <c r="E43" s="17">
        <f>IFERROR(SUM(VLOOKUP(readme!$C43,Лист2!$B:$R,9,FALSE),VLOOKUP(readme!$C43,Лист2!$B:$R,13,FALSE),VLOOKUP(readme!$C43,Лист2!$B:$R,17,FALSE))/SUM(VLOOKUP(readme!$C43,Лист2!$B:$R,6,FALSE),VLOOKUP(readme!$C43,Лист2!$B:$R,10,FALSE),VLOOKUP(readme!$C43,Лист2!$B:$R,14,FALSE)),"-")</f>
        <v>72.421052631578945</v>
      </c>
      <c r="F43" s="27">
        <f>IFERROR(SUM(VLOOKUP(readme!$C43,Лист2!$B:$R,3,FALSE),VLOOKUP(readme!$C43,Лист2!$B:$R,4,FALSE),VLOOKUP(readme!$C43,Лист2!$B:$R,5,FALSE))/SUM(VLOOKUP(readme!$C43,Лист2!$B:$R,6,FALSE),VLOOKUP(readme!$C43,Лист2!$B:$R,10,FALSE),VLOOKUP(readme!$C43,Лист2!$B:$R,14,FALSE)),"-")</f>
        <v>0.73684210526315785</v>
      </c>
      <c r="G43" s="18">
        <f>IFERROR(SUM(VLOOKUP(readme!$C43,Лист2!$B:$R,9,FALSE))/SUM(VLOOKUP(readme!$C43,Лист2!$B:$R,6,FALSE)),"-")</f>
        <v>72.21052631578948</v>
      </c>
      <c r="H43" s="19">
        <f>IF(VLOOKUP(readme!$C43,Лист2!$B:$R,6,FALSE)="0","-",VLOOKUP(readme!$C43,Лист2!$B:$R,6,FALSE))</f>
        <v>19</v>
      </c>
      <c r="I43" s="18">
        <f>IFERROR(SUM(VLOOKUP(readme!$C43,Лист2!$B:$R,13,FALSE))/SUM(VLOOKUP(readme!$C43,Лист2!$B:$R,10,FALSE)),"-")</f>
        <v>73.555555555555557</v>
      </c>
      <c r="J43" s="19">
        <f>IF(VLOOKUP(readme!$C43,Лист2!$B:$R,10,FALSE)="0","-",VLOOKUP(readme!$C43,Лист2!$B:$R,10,FALSE))</f>
        <v>9</v>
      </c>
      <c r="K43" s="18">
        <f>IFERROR(SUM(VLOOKUP(readme!$C43,Лист2!$B:$R,17,FALSE))/SUM(VLOOKUP(readme!$C43,Лист2!$B:$R,14,FALSE)),"-")</f>
        <v>71.8</v>
      </c>
      <c r="L43" s="19">
        <f>IF(VLOOKUP(readme!$C43,Лист2!$B:$R,14,FALSE)="0","-",VLOOKUP(readme!$C43,Лист2!$B:$R,14,FALSE))</f>
        <v>10</v>
      </c>
    </row>
    <row r="44" spans="1:12" s="12" customFormat="1" ht="11.25" x14ac:dyDescent="0.2">
      <c r="A44" s="13">
        <v>39</v>
      </c>
      <c r="B44" s="14" t="str">
        <f>Лист2!A43</f>
        <v>город Ульяновск</v>
      </c>
      <c r="C44" s="15">
        <f>Лист2!B43</f>
        <v>53030</v>
      </c>
      <c r="D44" s="16" t="str">
        <f>Лист2!C43</f>
        <v>МБОУ "Гимназия № 30 им. Железной Дивизии"</v>
      </c>
      <c r="E44" s="17">
        <f>IFERROR(SUM(VLOOKUP(readme!$C44,Лист2!$B:$R,9,FALSE),VLOOKUP(readme!$C44,Лист2!$B:$R,13,FALSE),VLOOKUP(readme!$C44,Лист2!$B:$R,17,FALSE))/SUM(VLOOKUP(readme!$C44,Лист2!$B:$R,6,FALSE),VLOOKUP(readme!$C44,Лист2!$B:$R,10,FALSE),VLOOKUP(readme!$C44,Лист2!$B:$R,14,FALSE)),"-")</f>
        <v>72.405405405405403</v>
      </c>
      <c r="F44" s="27">
        <f>IFERROR(SUM(VLOOKUP(readme!$C44,Лист2!$B:$R,3,FALSE),VLOOKUP(readme!$C44,Лист2!$B:$R,4,FALSE),VLOOKUP(readme!$C44,Лист2!$B:$R,5,FALSE))/SUM(VLOOKUP(readme!$C44,Лист2!$B:$R,6,FALSE),VLOOKUP(readme!$C44,Лист2!$B:$R,10,FALSE),VLOOKUP(readme!$C44,Лист2!$B:$R,14,FALSE)),"-")</f>
        <v>0.59459459459459463</v>
      </c>
      <c r="G44" s="18">
        <f>IFERROR(SUM(VLOOKUP(readme!$C44,Лист2!$B:$R,9,FALSE))/SUM(VLOOKUP(readme!$C44,Лист2!$B:$R,6,FALSE)),"-")</f>
        <v>69.702702702702709</v>
      </c>
      <c r="H44" s="19">
        <f>IF(VLOOKUP(readme!$C44,Лист2!$B:$R,6,FALSE)="0","-",VLOOKUP(readme!$C44,Лист2!$B:$R,6,FALSE))</f>
        <v>37</v>
      </c>
      <c r="I44" s="18">
        <f>IFERROR(SUM(VLOOKUP(readme!$C44,Лист2!$B:$R,13,FALSE))/SUM(VLOOKUP(readme!$C44,Лист2!$B:$R,10,FALSE)),"-")</f>
        <v>69.428571428571431</v>
      </c>
      <c r="J44" s="19">
        <f>IF(VLOOKUP(readme!$C44,Лист2!$B:$R,10,FALSE)="0","-",VLOOKUP(readme!$C44,Лист2!$B:$R,10,FALSE))</f>
        <v>7</v>
      </c>
      <c r="K44" s="18">
        <f>IFERROR(SUM(VLOOKUP(readme!$C44,Лист2!$B:$R,17,FALSE))/SUM(VLOOKUP(readme!$C44,Лист2!$B:$R,14,FALSE)),"-")</f>
        <v>76.433333333333337</v>
      </c>
      <c r="L44" s="19">
        <f>IF(VLOOKUP(readme!$C44,Лист2!$B:$R,14,FALSE)="0","-",VLOOKUP(readme!$C44,Лист2!$B:$R,14,FALSE))</f>
        <v>30</v>
      </c>
    </row>
    <row r="45" spans="1:12" s="12" customFormat="1" ht="11.25" x14ac:dyDescent="0.2">
      <c r="A45" s="13">
        <v>40</v>
      </c>
      <c r="B45" s="14" t="str">
        <f>Лист2!A205</f>
        <v>Николаевский район</v>
      </c>
      <c r="C45" s="15">
        <f>Лист2!B205</f>
        <v>10002</v>
      </c>
      <c r="D45" s="16" t="str">
        <f>Лист2!C205</f>
        <v>МОУ Николаевская СШ</v>
      </c>
      <c r="E45" s="17">
        <f>IFERROR(SUM(VLOOKUP(readme!$C45,Лист2!$B:$R,9,FALSE),VLOOKUP(readme!$C45,Лист2!$B:$R,13,FALSE),VLOOKUP(readme!$C45,Лист2!$B:$R,17,FALSE))/SUM(VLOOKUP(readme!$C45,Лист2!$B:$R,6,FALSE),VLOOKUP(readme!$C45,Лист2!$B:$R,10,FALSE),VLOOKUP(readme!$C45,Лист2!$B:$R,14,FALSE)),"-")</f>
        <v>72.338709677419359</v>
      </c>
      <c r="F45" s="27">
        <f>IFERROR(SUM(VLOOKUP(readme!$C45,Лист2!$B:$R,3,FALSE),VLOOKUP(readme!$C45,Лист2!$B:$R,4,FALSE),VLOOKUP(readme!$C45,Лист2!$B:$R,5,FALSE))/SUM(VLOOKUP(readme!$C45,Лист2!$B:$R,6,FALSE),VLOOKUP(readme!$C45,Лист2!$B:$R,10,FALSE),VLOOKUP(readme!$C45,Лист2!$B:$R,14,FALSE)),"-")</f>
        <v>0.79032258064516125</v>
      </c>
      <c r="G45" s="18">
        <f>IFERROR(SUM(VLOOKUP(readme!$C45,Лист2!$B:$R,9,FALSE))/SUM(VLOOKUP(readme!$C45,Лист2!$B:$R,6,FALSE)),"-")</f>
        <v>68.903225806451616</v>
      </c>
      <c r="H45" s="19">
        <f>IF(VLOOKUP(readme!$C45,Лист2!$B:$R,6,FALSE)="0","-",VLOOKUP(readme!$C45,Лист2!$B:$R,6,FALSE))</f>
        <v>31</v>
      </c>
      <c r="I45" s="18">
        <f>IFERROR(SUM(VLOOKUP(readme!$C45,Лист2!$B:$R,13,FALSE))/SUM(VLOOKUP(readme!$C45,Лист2!$B:$R,10,FALSE)),"-")</f>
        <v>68.666666666666671</v>
      </c>
      <c r="J45" s="19">
        <f>IF(VLOOKUP(readme!$C45,Лист2!$B:$R,10,FALSE)="0","-",VLOOKUP(readme!$C45,Лист2!$B:$R,10,FALSE))</f>
        <v>18</v>
      </c>
      <c r="K45" s="18">
        <f>IFERROR(SUM(VLOOKUP(readme!$C45,Лист2!$B:$R,17,FALSE))/SUM(VLOOKUP(readme!$C45,Лист2!$B:$R,14,FALSE)),"-")</f>
        <v>85.615384615384613</v>
      </c>
      <c r="L45" s="19">
        <f>IF(VLOOKUP(readme!$C45,Лист2!$B:$R,14,FALSE)="0","-",VLOOKUP(readme!$C45,Лист2!$B:$R,14,FALSE))</f>
        <v>13</v>
      </c>
    </row>
    <row r="46" spans="1:12" s="12" customFormat="1" ht="11.25" x14ac:dyDescent="0.2">
      <c r="A46" s="13">
        <v>41</v>
      </c>
      <c r="B46" s="14" t="str">
        <f>Лист2!A87</f>
        <v>город Димитровград</v>
      </c>
      <c r="C46" s="15">
        <f>Лист2!B87</f>
        <v>2004</v>
      </c>
      <c r="D46" s="16" t="str">
        <f>Лист2!C87</f>
        <v>МБОУ Лицей № 25</v>
      </c>
      <c r="E46" s="17">
        <f>IFERROR(SUM(VLOOKUP(readme!$C46,Лист2!$B:$R,9,FALSE),VLOOKUP(readme!$C46,Лист2!$B:$R,13,FALSE),VLOOKUP(readme!$C46,Лист2!$B:$R,17,FALSE))/SUM(VLOOKUP(readme!$C46,Лист2!$B:$R,6,FALSE),VLOOKUP(readme!$C46,Лист2!$B:$R,10,FALSE),VLOOKUP(readme!$C46,Лист2!$B:$R,14,FALSE)),"-")</f>
        <v>72.170212765957444</v>
      </c>
      <c r="F46" s="27">
        <f>IFERROR(SUM(VLOOKUP(readme!$C46,Лист2!$B:$R,3,FALSE),VLOOKUP(readme!$C46,Лист2!$B:$R,4,FALSE),VLOOKUP(readme!$C46,Лист2!$B:$R,5,FALSE))/SUM(VLOOKUP(readme!$C46,Лист2!$B:$R,6,FALSE),VLOOKUP(readme!$C46,Лист2!$B:$R,10,FALSE),VLOOKUP(readme!$C46,Лист2!$B:$R,14,FALSE)),"-")</f>
        <v>0.72340425531914898</v>
      </c>
      <c r="G46" s="18">
        <f>IFERROR(SUM(VLOOKUP(readme!$C46,Лист2!$B:$R,9,FALSE))/SUM(VLOOKUP(readme!$C46,Лист2!$B:$R,6,FALSE)),"-")</f>
        <v>73.021276595744681</v>
      </c>
      <c r="H46" s="19">
        <f>IF(VLOOKUP(readme!$C46,Лист2!$B:$R,6,FALSE)="0","-",VLOOKUP(readme!$C46,Лист2!$B:$R,6,FALSE))</f>
        <v>47</v>
      </c>
      <c r="I46" s="18">
        <f>IFERROR(SUM(VLOOKUP(readme!$C46,Лист2!$B:$R,13,FALSE))/SUM(VLOOKUP(readme!$C46,Лист2!$B:$R,10,FALSE)),"-")</f>
        <v>68.047619047619051</v>
      </c>
      <c r="J46" s="19">
        <f>IF(VLOOKUP(readme!$C46,Лист2!$B:$R,10,FALSE)="0","-",VLOOKUP(readme!$C46,Лист2!$B:$R,10,FALSE))</f>
        <v>21</v>
      </c>
      <c r="K46" s="18">
        <f>IFERROR(SUM(VLOOKUP(readme!$C46,Лист2!$B:$R,17,FALSE))/SUM(VLOOKUP(readme!$C46,Лист2!$B:$R,14,FALSE)),"-")</f>
        <v>73.961538461538467</v>
      </c>
      <c r="L46" s="19">
        <f>IF(VLOOKUP(readme!$C46,Лист2!$B:$R,14,FALSE)="0","-",VLOOKUP(readme!$C46,Лист2!$B:$R,14,FALSE))</f>
        <v>26</v>
      </c>
    </row>
    <row r="47" spans="1:12" s="12" customFormat="1" ht="11.25" x14ac:dyDescent="0.2">
      <c r="A47" s="13">
        <v>42</v>
      </c>
      <c r="B47" s="14" t="str">
        <f>Лист2!A334</f>
        <v>Город Новоульяновск</v>
      </c>
      <c r="C47" s="15">
        <f>Лист2!B334</f>
        <v>31002</v>
      </c>
      <c r="D47" s="16" t="str">
        <f>Лист2!C334</f>
        <v>МОУ Новоульяновская СШ №2</v>
      </c>
      <c r="E47" s="17">
        <f>IFERROR(SUM(VLOOKUP(readme!$C47,Лист2!$B:$R,9,FALSE),VLOOKUP(readme!$C47,Лист2!$B:$R,13,FALSE),VLOOKUP(readme!$C47,Лист2!$B:$R,17,FALSE))/SUM(VLOOKUP(readme!$C47,Лист2!$B:$R,6,FALSE),VLOOKUP(readme!$C47,Лист2!$B:$R,10,FALSE),VLOOKUP(readme!$C47,Лист2!$B:$R,14,FALSE)),"-")</f>
        <v>72.027777777777771</v>
      </c>
      <c r="F47" s="27">
        <f>IFERROR(SUM(VLOOKUP(readme!$C47,Лист2!$B:$R,3,FALSE),VLOOKUP(readme!$C47,Лист2!$B:$R,4,FALSE),VLOOKUP(readme!$C47,Лист2!$B:$R,5,FALSE))/SUM(VLOOKUP(readme!$C47,Лист2!$B:$R,6,FALSE),VLOOKUP(readme!$C47,Лист2!$B:$R,10,FALSE),VLOOKUP(readme!$C47,Лист2!$B:$R,14,FALSE)),"-")</f>
        <v>0.66666666666666663</v>
      </c>
      <c r="G47" s="18">
        <f>IFERROR(SUM(VLOOKUP(readme!$C47,Лист2!$B:$R,9,FALSE))/SUM(VLOOKUP(readme!$C47,Лист2!$B:$R,6,FALSE)),"-")</f>
        <v>68.166666666666671</v>
      </c>
      <c r="H47" s="19">
        <f>IF(VLOOKUP(readme!$C47,Лист2!$B:$R,6,FALSE)="0","-",VLOOKUP(readme!$C47,Лист2!$B:$R,6,FALSE))</f>
        <v>18</v>
      </c>
      <c r="I47" s="18">
        <f>IFERROR(SUM(VLOOKUP(readme!$C47,Лист2!$B:$R,13,FALSE))/SUM(VLOOKUP(readme!$C47,Лист2!$B:$R,10,FALSE)),"-")</f>
        <v>61.666666666666664</v>
      </c>
      <c r="J47" s="19">
        <f>IF(VLOOKUP(readme!$C47,Лист2!$B:$R,10,FALSE)="0","-",VLOOKUP(readme!$C47,Лист2!$B:$R,10,FALSE))</f>
        <v>6</v>
      </c>
      <c r="K47" s="18">
        <f>IFERROR(SUM(VLOOKUP(readme!$C47,Лист2!$B:$R,17,FALSE))/SUM(VLOOKUP(readme!$C47,Лист2!$B:$R,14,FALSE)),"-")</f>
        <v>83</v>
      </c>
      <c r="L47" s="19">
        <f>IF(VLOOKUP(readme!$C47,Лист2!$B:$R,14,FALSE)="0","-",VLOOKUP(readme!$C47,Лист2!$B:$R,14,FALSE))</f>
        <v>12</v>
      </c>
    </row>
    <row r="48" spans="1:12" s="12" customFormat="1" ht="11.25" x14ac:dyDescent="0.2">
      <c r="A48" s="13">
        <v>43</v>
      </c>
      <c r="B48" s="14" t="str">
        <f>Лист2!A19</f>
        <v>город Ульяновск</v>
      </c>
      <c r="C48" s="15">
        <f>Лист2!B19</f>
        <v>50063</v>
      </c>
      <c r="D48" s="16" t="str">
        <f>Лист2!C19</f>
        <v>ФГКОУ УГСВУ МО РФ</v>
      </c>
      <c r="E48" s="17">
        <f>IFERROR(SUM(VLOOKUP(readme!$C48,Лист2!$B:$R,9,FALSE),VLOOKUP(readme!$C48,Лист2!$B:$R,13,FALSE),VLOOKUP(readme!$C48,Лист2!$B:$R,17,FALSE))/SUM(VLOOKUP(readme!$C48,Лист2!$B:$R,6,FALSE),VLOOKUP(readme!$C48,Лист2!$B:$R,10,FALSE),VLOOKUP(readme!$C48,Лист2!$B:$R,14,FALSE)),"-")</f>
        <v>72.016129032258064</v>
      </c>
      <c r="F48" s="27">
        <f>IFERROR(SUM(VLOOKUP(readme!$C48,Лист2!$B:$R,3,FALSE),VLOOKUP(readme!$C48,Лист2!$B:$R,4,FALSE),VLOOKUP(readme!$C48,Лист2!$B:$R,5,FALSE))/SUM(VLOOKUP(readme!$C48,Лист2!$B:$R,6,FALSE),VLOOKUP(readme!$C48,Лист2!$B:$R,10,FALSE),VLOOKUP(readme!$C48,Лист2!$B:$R,14,FALSE)),"-")</f>
        <v>0.83064516129032262</v>
      </c>
      <c r="G48" s="18">
        <f>IFERROR(SUM(VLOOKUP(readme!$C48,Лист2!$B:$R,9,FALSE))/SUM(VLOOKUP(readme!$C48,Лист2!$B:$R,6,FALSE)),"-")</f>
        <v>76.983870967741936</v>
      </c>
      <c r="H48" s="19">
        <f>IF(VLOOKUP(readme!$C48,Лист2!$B:$R,6,FALSE)="0","-",VLOOKUP(readme!$C48,Лист2!$B:$R,6,FALSE))</f>
        <v>62</v>
      </c>
      <c r="I48" s="18">
        <f>IFERROR(SUM(VLOOKUP(readme!$C48,Лист2!$B:$R,13,FALSE))/SUM(VLOOKUP(readme!$C48,Лист2!$B:$R,10,FALSE)),"-")</f>
        <v>61.243902439024389</v>
      </c>
      <c r="J48" s="19">
        <f>IF(VLOOKUP(readme!$C48,Лист2!$B:$R,10,FALSE)="0","-",VLOOKUP(readme!$C48,Лист2!$B:$R,10,FALSE))</f>
        <v>41</v>
      </c>
      <c r="K48" s="18">
        <f>IFERROR(SUM(VLOOKUP(readme!$C48,Лист2!$B:$R,17,FALSE))/SUM(VLOOKUP(readme!$C48,Лист2!$B:$R,14,FALSE)),"-")</f>
        <v>78.38095238095238</v>
      </c>
      <c r="L48" s="19">
        <f>IF(VLOOKUP(readme!$C48,Лист2!$B:$R,14,FALSE)="0","-",VLOOKUP(readme!$C48,Лист2!$B:$R,14,FALSE))</f>
        <v>21</v>
      </c>
    </row>
    <row r="49" spans="1:12" s="12" customFormat="1" ht="11.25" x14ac:dyDescent="0.2">
      <c r="A49" s="13">
        <v>44</v>
      </c>
      <c r="B49" s="14" t="str">
        <f>Лист2!A317</f>
        <v>Чердаклинский район</v>
      </c>
      <c r="C49" s="15">
        <f>Лист2!B317</f>
        <v>22004</v>
      </c>
      <c r="D49" s="16" t="str">
        <f>Лист2!C317</f>
        <v>МОУ Архангельская СШ</v>
      </c>
      <c r="E49" s="17">
        <f>IFERROR(SUM(VLOOKUP(readme!$C49,Лист2!$B:$R,9,FALSE),VLOOKUP(readme!$C49,Лист2!$B:$R,13,FALSE),VLOOKUP(readme!$C49,Лист2!$B:$R,17,FALSE))/SUM(VLOOKUP(readme!$C49,Лист2!$B:$R,6,FALSE),VLOOKUP(readme!$C49,Лист2!$B:$R,10,FALSE),VLOOKUP(readme!$C49,Лист2!$B:$R,14,FALSE)),"-")</f>
        <v>72</v>
      </c>
      <c r="F49" s="27">
        <f>IFERROR(SUM(VLOOKUP(readme!$C49,Лист2!$B:$R,3,FALSE),VLOOKUP(readme!$C49,Лист2!$B:$R,4,FALSE),VLOOKUP(readme!$C49,Лист2!$B:$R,5,FALSE))/SUM(VLOOKUP(readme!$C49,Лист2!$B:$R,6,FALSE),VLOOKUP(readme!$C49,Лист2!$B:$R,10,FALSE),VLOOKUP(readme!$C49,Лист2!$B:$R,14,FALSE)),"-")</f>
        <v>0.6</v>
      </c>
      <c r="G49" s="18">
        <f>IFERROR(SUM(VLOOKUP(readme!$C49,Лист2!$B:$R,9,FALSE))/SUM(VLOOKUP(readme!$C49,Лист2!$B:$R,6,FALSE)),"-")</f>
        <v>65.2</v>
      </c>
      <c r="H49" s="19">
        <f>IF(VLOOKUP(readme!$C49,Лист2!$B:$R,6,FALSE)="0","-",VLOOKUP(readme!$C49,Лист2!$B:$R,6,FALSE))</f>
        <v>5</v>
      </c>
      <c r="I49" s="18">
        <f>IFERROR(SUM(VLOOKUP(readme!$C49,Лист2!$B:$R,13,FALSE))/SUM(VLOOKUP(readme!$C49,Лист2!$B:$R,10,FALSE)),"-")</f>
        <v>66</v>
      </c>
      <c r="J49" s="19">
        <f>IF(VLOOKUP(readme!$C49,Лист2!$B:$R,10,FALSE)="0","-",VLOOKUP(readme!$C49,Лист2!$B:$R,10,FALSE))</f>
        <v>1</v>
      </c>
      <c r="K49" s="18">
        <f>IFERROR(SUM(VLOOKUP(readme!$C49,Лист2!$B:$R,17,FALSE))/SUM(VLOOKUP(readme!$C49,Лист2!$B:$R,14,FALSE)),"-")</f>
        <v>82</v>
      </c>
      <c r="L49" s="19">
        <f>IF(VLOOKUP(readme!$C49,Лист2!$B:$R,14,FALSE)="0","-",VLOOKUP(readme!$C49,Лист2!$B:$R,14,FALSE))</f>
        <v>4</v>
      </c>
    </row>
    <row r="50" spans="1:12" s="12" customFormat="1" ht="11.25" x14ac:dyDescent="0.2">
      <c r="A50" s="13">
        <v>45</v>
      </c>
      <c r="B50" s="14" t="str">
        <f>Лист2!A6</f>
        <v>город Ульяновск</v>
      </c>
      <c r="C50" s="15">
        <f>Лист2!B6</f>
        <v>52059</v>
      </c>
      <c r="D50" s="16" t="str">
        <f>Лист2!C6</f>
        <v>МБОУ гимназия № 59</v>
      </c>
      <c r="E50" s="17">
        <f>IFERROR(SUM(VLOOKUP(readme!$C50,Лист2!$B:$R,9,FALSE),VLOOKUP(readme!$C50,Лист2!$B:$R,13,FALSE),VLOOKUP(readme!$C50,Лист2!$B:$R,17,FALSE))/SUM(VLOOKUP(readme!$C50,Лист2!$B:$R,6,FALSE),VLOOKUP(readme!$C50,Лист2!$B:$R,10,FALSE),VLOOKUP(readme!$C50,Лист2!$B:$R,14,FALSE)),"-")</f>
        <v>71.771929824561397</v>
      </c>
      <c r="F50" s="27">
        <f>IFERROR(SUM(VLOOKUP(readme!$C50,Лист2!$B:$R,3,FALSE),VLOOKUP(readme!$C50,Лист2!$B:$R,4,FALSE),VLOOKUP(readme!$C50,Лист2!$B:$R,5,FALSE))/SUM(VLOOKUP(readme!$C50,Лист2!$B:$R,6,FALSE),VLOOKUP(readme!$C50,Лист2!$B:$R,10,FALSE),VLOOKUP(readme!$C50,Лист2!$B:$R,14,FALSE)),"-")</f>
        <v>0.68421052631578949</v>
      </c>
      <c r="G50" s="18">
        <f>IFERROR(SUM(VLOOKUP(readme!$C50,Лист2!$B:$R,9,FALSE))/SUM(VLOOKUP(readme!$C50,Лист2!$B:$R,6,FALSE)),"-")</f>
        <v>74.642857142857139</v>
      </c>
      <c r="H50" s="19">
        <f>IF(VLOOKUP(readme!$C50,Лист2!$B:$R,6,FALSE)="0","-",VLOOKUP(readme!$C50,Лист2!$B:$R,6,FALSE))</f>
        <v>28</v>
      </c>
      <c r="I50" s="18">
        <f>IFERROR(SUM(VLOOKUP(readme!$C50,Лист2!$B:$R,13,FALSE))/SUM(VLOOKUP(readme!$C50,Лист2!$B:$R,10,FALSE)),"-")</f>
        <v>63.454545454545453</v>
      </c>
      <c r="J50" s="19">
        <f>IF(VLOOKUP(readme!$C50,Лист2!$B:$R,10,FALSE)="0","-",VLOOKUP(readme!$C50,Лист2!$B:$R,10,FALSE))</f>
        <v>11</v>
      </c>
      <c r="K50" s="18">
        <f>IFERROR(SUM(VLOOKUP(readme!$C50,Лист2!$B:$R,17,FALSE))/SUM(VLOOKUP(readme!$C50,Лист2!$B:$R,14,FALSE)),"-")</f>
        <v>72.388888888888886</v>
      </c>
      <c r="L50" s="19">
        <f>IF(VLOOKUP(readme!$C50,Лист2!$B:$R,14,FALSE)="0","-",VLOOKUP(readme!$C50,Лист2!$B:$R,14,FALSE))</f>
        <v>18</v>
      </c>
    </row>
    <row r="51" spans="1:12" s="12" customFormat="1" ht="11.25" x14ac:dyDescent="0.2">
      <c r="A51" s="13">
        <v>46</v>
      </c>
      <c r="B51" s="14" t="str">
        <f>Лист2!A319</f>
        <v>Чердаклинский район</v>
      </c>
      <c r="C51" s="15">
        <f>Лист2!B319</f>
        <v>22011</v>
      </c>
      <c r="D51" s="16" t="str">
        <f>Лист2!C319</f>
        <v>МБОУ Мирновская СШ</v>
      </c>
      <c r="E51" s="17">
        <f>IFERROR(SUM(VLOOKUP(readme!$C51,Лист2!$B:$R,9,FALSE),VLOOKUP(readme!$C51,Лист2!$B:$R,13,FALSE),VLOOKUP(readme!$C51,Лист2!$B:$R,17,FALSE))/SUM(VLOOKUP(readme!$C51,Лист2!$B:$R,6,FALSE),VLOOKUP(readme!$C51,Лист2!$B:$R,10,FALSE),VLOOKUP(readme!$C51,Лист2!$B:$R,14,FALSE)),"-")</f>
        <v>71.714285714285708</v>
      </c>
      <c r="F51" s="27">
        <f>IFERROR(SUM(VLOOKUP(readme!$C51,Лист2!$B:$R,3,FALSE),VLOOKUP(readme!$C51,Лист2!$B:$R,4,FALSE),VLOOKUP(readme!$C51,Лист2!$B:$R,5,FALSE))/SUM(VLOOKUP(readme!$C51,Лист2!$B:$R,6,FALSE),VLOOKUP(readme!$C51,Лист2!$B:$R,10,FALSE),VLOOKUP(readme!$C51,Лист2!$B:$R,14,FALSE)),"-")</f>
        <v>0.7142857142857143</v>
      </c>
      <c r="G51" s="18">
        <f>IFERROR(SUM(VLOOKUP(readme!$C51,Лист2!$B:$R,9,FALSE))/SUM(VLOOKUP(readme!$C51,Лист2!$B:$R,6,FALSE)),"-")</f>
        <v>69</v>
      </c>
      <c r="H51" s="19">
        <f>IF(VLOOKUP(readme!$C51,Лист2!$B:$R,6,FALSE)="0","-",VLOOKUP(readme!$C51,Лист2!$B:$R,6,FALSE))</f>
        <v>7</v>
      </c>
      <c r="I51" s="18">
        <f>IFERROR(SUM(VLOOKUP(readme!$C51,Лист2!$B:$R,13,FALSE))/SUM(VLOOKUP(readme!$C51,Лист2!$B:$R,10,FALSE)),"-")</f>
        <v>74</v>
      </c>
      <c r="J51" s="19">
        <f>IF(VLOOKUP(readme!$C51,Лист2!$B:$R,10,FALSE)="0","-",VLOOKUP(readme!$C51,Лист2!$B:$R,10,FALSE))</f>
        <v>3</v>
      </c>
      <c r="K51" s="18">
        <f>IFERROR(SUM(VLOOKUP(readme!$C51,Лист2!$B:$R,17,FALSE))/SUM(VLOOKUP(readme!$C51,Лист2!$B:$R,14,FALSE)),"-")</f>
        <v>74.75</v>
      </c>
      <c r="L51" s="19">
        <f>IF(VLOOKUP(readme!$C51,Лист2!$B:$R,14,FALSE)="0","-",VLOOKUP(readme!$C51,Лист2!$B:$R,14,FALSE))</f>
        <v>4</v>
      </c>
    </row>
    <row r="52" spans="1:12" s="12" customFormat="1" ht="11.25" x14ac:dyDescent="0.2">
      <c r="A52" s="13">
        <v>47</v>
      </c>
      <c r="B52" s="14" t="str">
        <f>Лист2!A291</f>
        <v>Ульяновский район</v>
      </c>
      <c r="C52" s="15">
        <f>Лист2!B291</f>
        <v>20002</v>
      </c>
      <c r="D52" s="16" t="str">
        <f>Лист2!C291</f>
        <v>МОУ Тетюшская средняя школа</v>
      </c>
      <c r="E52" s="17">
        <f>IFERROR(SUM(VLOOKUP(readme!$C52,Лист2!$B:$R,9,FALSE),VLOOKUP(readme!$C52,Лист2!$B:$R,13,FALSE),VLOOKUP(readme!$C52,Лист2!$B:$R,17,FALSE))/SUM(VLOOKUP(readme!$C52,Лист2!$B:$R,6,FALSE),VLOOKUP(readme!$C52,Лист2!$B:$R,10,FALSE),VLOOKUP(readme!$C52,Лист2!$B:$R,14,FALSE)),"-")</f>
        <v>71.681818181818187</v>
      </c>
      <c r="F52" s="27">
        <f>IFERROR(SUM(VLOOKUP(readme!$C52,Лист2!$B:$R,3,FALSE),VLOOKUP(readme!$C52,Лист2!$B:$R,4,FALSE),VLOOKUP(readme!$C52,Лист2!$B:$R,5,FALSE))/SUM(VLOOKUP(readme!$C52,Лист2!$B:$R,6,FALSE),VLOOKUP(readme!$C52,Лист2!$B:$R,10,FALSE),VLOOKUP(readme!$C52,Лист2!$B:$R,14,FALSE)),"-")</f>
        <v>0.77272727272727271</v>
      </c>
      <c r="G52" s="18">
        <f>IFERROR(SUM(VLOOKUP(readme!$C52,Лист2!$B:$R,9,FALSE))/SUM(VLOOKUP(readme!$C52,Лист2!$B:$R,6,FALSE)),"-")</f>
        <v>71.36363636363636</v>
      </c>
      <c r="H52" s="19">
        <f>IF(VLOOKUP(readme!$C52,Лист2!$B:$R,6,FALSE)="0","-",VLOOKUP(readme!$C52,Лист2!$B:$R,6,FALSE))</f>
        <v>11</v>
      </c>
      <c r="I52" s="18">
        <f>IFERROR(SUM(VLOOKUP(readme!$C52,Лист2!$B:$R,13,FALSE))/SUM(VLOOKUP(readme!$C52,Лист2!$B:$R,10,FALSE)),"-")</f>
        <v>63</v>
      </c>
      <c r="J52" s="19">
        <f>IF(VLOOKUP(readme!$C52,Лист2!$B:$R,10,FALSE)="0","-",VLOOKUP(readme!$C52,Лист2!$B:$R,10,FALSE))</f>
        <v>6</v>
      </c>
      <c r="K52" s="18">
        <f>IFERROR(SUM(VLOOKUP(readme!$C52,Лист2!$B:$R,17,FALSE))/SUM(VLOOKUP(readme!$C52,Лист2!$B:$R,14,FALSE)),"-")</f>
        <v>82.8</v>
      </c>
      <c r="L52" s="19">
        <f>IF(VLOOKUP(readme!$C52,Лист2!$B:$R,14,FALSE)="0","-",VLOOKUP(readme!$C52,Лист2!$B:$R,14,FALSE))</f>
        <v>5</v>
      </c>
    </row>
    <row r="53" spans="1:12" s="12" customFormat="1" ht="11.25" x14ac:dyDescent="0.2">
      <c r="A53" s="13">
        <v>48</v>
      </c>
      <c r="B53" s="14" t="str">
        <f>Лист2!A52</f>
        <v>город Ульяновск</v>
      </c>
      <c r="C53" s="15">
        <f>Лист2!B52</f>
        <v>53505</v>
      </c>
      <c r="D53" s="16" t="str">
        <f>Лист2!C52</f>
        <v>Симбирская гимназия "ДАР" им. А. Невского</v>
      </c>
      <c r="E53" s="17">
        <f>IFERROR(SUM(VLOOKUP(readme!$C53,Лист2!$B:$R,9,FALSE),VLOOKUP(readme!$C53,Лист2!$B:$R,13,FALSE),VLOOKUP(readme!$C53,Лист2!$B:$R,17,FALSE))/SUM(VLOOKUP(readme!$C53,Лист2!$B:$R,6,FALSE),VLOOKUP(readme!$C53,Лист2!$B:$R,10,FALSE),VLOOKUP(readme!$C53,Лист2!$B:$R,14,FALSE)),"-")</f>
        <v>71.599999999999994</v>
      </c>
      <c r="F53" s="27">
        <f>IFERROR(SUM(VLOOKUP(readme!$C53,Лист2!$B:$R,3,FALSE),VLOOKUP(readme!$C53,Лист2!$B:$R,4,FALSE),VLOOKUP(readme!$C53,Лист2!$B:$R,5,FALSE))/SUM(VLOOKUP(readme!$C53,Лист2!$B:$R,6,FALSE),VLOOKUP(readme!$C53,Лист2!$B:$R,10,FALSE),VLOOKUP(readme!$C53,Лист2!$B:$R,14,FALSE)),"-")</f>
        <v>0.65</v>
      </c>
      <c r="G53" s="18">
        <f>IFERROR(SUM(VLOOKUP(readme!$C53,Лист2!$B:$R,9,FALSE))/SUM(VLOOKUP(readme!$C53,Лист2!$B:$R,6,FALSE)),"-")</f>
        <v>72.2</v>
      </c>
      <c r="H53" s="19">
        <f>IF(VLOOKUP(readme!$C53,Лист2!$B:$R,6,FALSE)="0","-",VLOOKUP(readme!$C53,Лист2!$B:$R,6,FALSE))</f>
        <v>10</v>
      </c>
      <c r="I53" s="18">
        <f>IFERROR(SUM(VLOOKUP(readme!$C53,Лист2!$B:$R,13,FALSE))/SUM(VLOOKUP(readme!$C53,Лист2!$B:$R,10,FALSE)),"-")</f>
        <v>72</v>
      </c>
      <c r="J53" s="19">
        <f>IF(VLOOKUP(readme!$C53,Лист2!$B:$R,10,FALSE)="0","-",VLOOKUP(readme!$C53,Лист2!$B:$R,10,FALSE))</f>
        <v>3</v>
      </c>
      <c r="K53" s="18">
        <f>IFERROR(SUM(VLOOKUP(readme!$C53,Лист2!$B:$R,17,FALSE))/SUM(VLOOKUP(readme!$C53,Лист2!$B:$R,14,FALSE)),"-")</f>
        <v>70.571428571428569</v>
      </c>
      <c r="L53" s="19">
        <f>IF(VLOOKUP(readme!$C53,Лист2!$B:$R,14,FALSE)="0","-",VLOOKUP(readme!$C53,Лист2!$B:$R,14,FALSE))</f>
        <v>7</v>
      </c>
    </row>
    <row r="54" spans="1:12" s="12" customFormat="1" ht="11.25" x14ac:dyDescent="0.2">
      <c r="A54" s="13">
        <v>49</v>
      </c>
      <c r="B54" s="14" t="str">
        <f>Лист2!A67</f>
        <v>город Ульяновск</v>
      </c>
      <c r="C54" s="15">
        <f>Лист2!B67</f>
        <v>50056</v>
      </c>
      <c r="D54" s="16" t="str">
        <f>Лист2!C67</f>
        <v>МБОУ СШ № 56</v>
      </c>
      <c r="E54" s="17">
        <f>IFERROR(SUM(VLOOKUP(readme!$C54,Лист2!$B:$R,9,FALSE),VLOOKUP(readme!$C54,Лист2!$B:$R,13,FALSE),VLOOKUP(readme!$C54,Лист2!$B:$R,17,FALSE))/SUM(VLOOKUP(readme!$C54,Лист2!$B:$R,6,FALSE),VLOOKUP(readme!$C54,Лист2!$B:$R,10,FALSE),VLOOKUP(readme!$C54,Лист2!$B:$R,14,FALSE)),"-")</f>
        <v>71.5</v>
      </c>
      <c r="F54" s="27">
        <f>IFERROR(SUM(VLOOKUP(readme!$C54,Лист2!$B:$R,3,FALSE),VLOOKUP(readme!$C54,Лист2!$B:$R,4,FALSE),VLOOKUP(readme!$C54,Лист2!$B:$R,5,FALSE))/SUM(VLOOKUP(readme!$C54,Лист2!$B:$R,6,FALSE),VLOOKUP(readme!$C54,Лист2!$B:$R,10,FALSE),VLOOKUP(readme!$C54,Лист2!$B:$R,14,FALSE)),"-")</f>
        <v>0.54166666666666663</v>
      </c>
      <c r="G54" s="18">
        <f>IFERROR(SUM(VLOOKUP(readme!$C54,Лист2!$B:$R,9,FALSE))/SUM(VLOOKUP(readme!$C54,Лист2!$B:$R,6,FALSE)),"-")</f>
        <v>64.833333333333329</v>
      </c>
      <c r="H54" s="19">
        <f>IF(VLOOKUP(readme!$C54,Лист2!$B:$R,6,FALSE)="0","-",VLOOKUP(readme!$C54,Лист2!$B:$R,6,FALSE))</f>
        <v>12</v>
      </c>
      <c r="I54" s="18">
        <f>IFERROR(SUM(VLOOKUP(readme!$C54,Лист2!$B:$R,13,FALSE))/SUM(VLOOKUP(readme!$C54,Лист2!$B:$R,10,FALSE)),"-")</f>
        <v>52</v>
      </c>
      <c r="J54" s="19">
        <f>IF(VLOOKUP(readme!$C54,Лист2!$B:$R,10,FALSE)="0","-",VLOOKUP(readme!$C54,Лист2!$B:$R,10,FALSE))</f>
        <v>1</v>
      </c>
      <c r="K54" s="18">
        <f>IFERROR(SUM(VLOOKUP(readme!$C54,Лист2!$B:$R,17,FALSE))/SUM(VLOOKUP(readme!$C54,Лист2!$B:$R,14,FALSE)),"-")</f>
        <v>80.545454545454547</v>
      </c>
      <c r="L54" s="19">
        <f>IF(VLOOKUP(readme!$C54,Лист2!$B:$R,14,FALSE)="0","-",VLOOKUP(readme!$C54,Лист2!$B:$R,14,FALSE))</f>
        <v>11</v>
      </c>
    </row>
    <row r="55" spans="1:12" s="12" customFormat="1" ht="11.25" x14ac:dyDescent="0.2">
      <c r="A55" s="13">
        <v>50</v>
      </c>
      <c r="B55" s="14" t="str">
        <f>Лист2!A54</f>
        <v>город Ульяновск</v>
      </c>
      <c r="C55" s="15">
        <f>Лист2!B54</f>
        <v>52022</v>
      </c>
      <c r="D55" s="16" t="str">
        <f>Лист2!C54</f>
        <v>МБОУ "Средняя школа № 22"</v>
      </c>
      <c r="E55" s="17">
        <f>IFERROR(SUM(VLOOKUP(readme!$C55,Лист2!$B:$R,9,FALSE),VLOOKUP(readme!$C55,Лист2!$B:$R,13,FALSE),VLOOKUP(readme!$C55,Лист2!$B:$R,17,FALSE))/SUM(VLOOKUP(readme!$C55,Лист2!$B:$R,6,FALSE),VLOOKUP(readme!$C55,Лист2!$B:$R,10,FALSE),VLOOKUP(readme!$C55,Лист2!$B:$R,14,FALSE)),"-")</f>
        <v>71.44</v>
      </c>
      <c r="F55" s="27">
        <f>IFERROR(SUM(VLOOKUP(readme!$C55,Лист2!$B:$R,3,FALSE),VLOOKUP(readme!$C55,Лист2!$B:$R,4,FALSE),VLOOKUP(readme!$C55,Лист2!$B:$R,5,FALSE))/SUM(VLOOKUP(readme!$C55,Лист2!$B:$R,6,FALSE),VLOOKUP(readme!$C55,Лист2!$B:$R,10,FALSE),VLOOKUP(readme!$C55,Лист2!$B:$R,14,FALSE)),"-")</f>
        <v>0.8</v>
      </c>
      <c r="G55" s="18">
        <f>IFERROR(SUM(VLOOKUP(readme!$C55,Лист2!$B:$R,9,FALSE))/SUM(VLOOKUP(readme!$C55,Лист2!$B:$R,6,FALSE)),"-")</f>
        <v>74.44</v>
      </c>
      <c r="H55" s="19">
        <f>IF(VLOOKUP(readme!$C55,Лист2!$B:$R,6,FALSE)="0","-",VLOOKUP(readme!$C55,Лист2!$B:$R,6,FALSE))</f>
        <v>25</v>
      </c>
      <c r="I55" s="18">
        <f>IFERROR(SUM(VLOOKUP(readme!$C55,Лист2!$B:$R,13,FALSE))/SUM(VLOOKUP(readme!$C55,Лист2!$B:$R,10,FALSE)),"-")</f>
        <v>64.8</v>
      </c>
      <c r="J55" s="19">
        <f>IF(VLOOKUP(readme!$C55,Лист2!$B:$R,10,FALSE)="0","-",VLOOKUP(readme!$C55,Лист2!$B:$R,10,FALSE))</f>
        <v>15</v>
      </c>
      <c r="K55" s="18">
        <f>IFERROR(SUM(VLOOKUP(readme!$C55,Лист2!$B:$R,17,FALSE))/SUM(VLOOKUP(readme!$C55,Лист2!$B:$R,14,FALSE)),"-")</f>
        <v>73.900000000000006</v>
      </c>
      <c r="L55" s="19">
        <f>IF(VLOOKUP(readme!$C55,Лист2!$B:$R,14,FALSE)="0","-",VLOOKUP(readme!$C55,Лист2!$B:$R,14,FALSE))</f>
        <v>10</v>
      </c>
    </row>
    <row r="56" spans="1:12" s="12" customFormat="1" ht="11.25" x14ac:dyDescent="0.2">
      <c r="A56" s="13">
        <v>51</v>
      </c>
      <c r="B56" s="14" t="str">
        <f>Лист2!A39</f>
        <v>город Ульяновск</v>
      </c>
      <c r="C56" s="15">
        <f>Лист2!B39</f>
        <v>51035</v>
      </c>
      <c r="D56" s="16" t="str">
        <f>Лист2!C39</f>
        <v>МБОУ СШ № 35</v>
      </c>
      <c r="E56" s="17">
        <f>IFERROR(SUM(VLOOKUP(readme!$C56,Лист2!$B:$R,9,FALSE),VLOOKUP(readme!$C56,Лист2!$B:$R,13,FALSE),VLOOKUP(readme!$C56,Лист2!$B:$R,17,FALSE))/SUM(VLOOKUP(readme!$C56,Лист2!$B:$R,6,FALSE),VLOOKUP(readme!$C56,Лист2!$B:$R,10,FALSE),VLOOKUP(readme!$C56,Лист2!$B:$R,14,FALSE)),"-")</f>
        <v>71.388888888888886</v>
      </c>
      <c r="F56" s="27">
        <f>IFERROR(SUM(VLOOKUP(readme!$C56,Лист2!$B:$R,3,FALSE),VLOOKUP(readme!$C56,Лист2!$B:$R,4,FALSE),VLOOKUP(readme!$C56,Лист2!$B:$R,5,FALSE))/SUM(VLOOKUP(readme!$C56,Лист2!$B:$R,6,FALSE),VLOOKUP(readme!$C56,Лист2!$B:$R,10,FALSE),VLOOKUP(readme!$C56,Лист2!$B:$R,14,FALSE)),"-")</f>
        <v>0.72222222222222221</v>
      </c>
      <c r="G56" s="18">
        <f>IFERROR(SUM(VLOOKUP(readme!$C56,Лист2!$B:$R,9,FALSE))/SUM(VLOOKUP(readme!$C56,Лист2!$B:$R,6,FALSE)),"-")</f>
        <v>68.629629629629633</v>
      </c>
      <c r="H56" s="19">
        <f>IF(VLOOKUP(readme!$C56,Лист2!$B:$R,6,FALSE)="0","-",VLOOKUP(readme!$C56,Лист2!$B:$R,6,FALSE))</f>
        <v>27</v>
      </c>
      <c r="I56" s="18">
        <f>IFERROR(SUM(VLOOKUP(readme!$C56,Лист2!$B:$R,13,FALSE))/SUM(VLOOKUP(readme!$C56,Лист2!$B:$R,10,FALSE)),"-")</f>
        <v>60.25</v>
      </c>
      <c r="J56" s="19">
        <f>IF(VLOOKUP(readme!$C56,Лист2!$B:$R,10,FALSE)="0","-",VLOOKUP(readme!$C56,Лист2!$B:$R,10,FALSE))</f>
        <v>12</v>
      </c>
      <c r="K56" s="18">
        <f>IFERROR(SUM(VLOOKUP(readme!$C56,Лист2!$B:$R,17,FALSE))/SUM(VLOOKUP(readme!$C56,Лист2!$B:$R,14,FALSE)),"-")</f>
        <v>85.266666666666666</v>
      </c>
      <c r="L56" s="19">
        <f>IF(VLOOKUP(readme!$C56,Лист2!$B:$R,14,FALSE)="0","-",VLOOKUP(readme!$C56,Лист2!$B:$R,14,FALSE))</f>
        <v>15</v>
      </c>
    </row>
    <row r="57" spans="1:12" s="12" customFormat="1" ht="11.25" x14ac:dyDescent="0.2">
      <c r="A57" s="13">
        <v>52</v>
      </c>
      <c r="B57" s="14" t="str">
        <f>Лист2!A62</f>
        <v>город Ульяновск</v>
      </c>
      <c r="C57" s="15">
        <f>Лист2!B62</f>
        <v>51076</v>
      </c>
      <c r="D57" s="16" t="str">
        <f>Лист2!C62</f>
        <v>МБОУ "Средняя школа № 76"</v>
      </c>
      <c r="E57" s="17">
        <f>IFERROR(SUM(VLOOKUP(readme!$C57,Лист2!$B:$R,9,FALSE),VLOOKUP(readme!$C57,Лист2!$B:$R,13,FALSE),VLOOKUP(readme!$C57,Лист2!$B:$R,17,FALSE))/SUM(VLOOKUP(readme!$C57,Лист2!$B:$R,6,FALSE),VLOOKUP(readme!$C57,Лист2!$B:$R,10,FALSE),VLOOKUP(readme!$C57,Лист2!$B:$R,14,FALSE)),"-")</f>
        <v>71.349999999999994</v>
      </c>
      <c r="F57" s="27">
        <f>IFERROR(SUM(VLOOKUP(readme!$C57,Лист2!$B:$R,3,FALSE),VLOOKUP(readme!$C57,Лист2!$B:$R,4,FALSE),VLOOKUP(readme!$C57,Лист2!$B:$R,5,FALSE))/SUM(VLOOKUP(readme!$C57,Лист2!$B:$R,6,FALSE),VLOOKUP(readme!$C57,Лист2!$B:$R,10,FALSE),VLOOKUP(readme!$C57,Лист2!$B:$R,14,FALSE)),"-")</f>
        <v>0.73750000000000004</v>
      </c>
      <c r="G57" s="18">
        <f>IFERROR(SUM(VLOOKUP(readme!$C57,Лист2!$B:$R,9,FALSE))/SUM(VLOOKUP(readme!$C57,Лист2!$B:$R,6,FALSE)),"-")</f>
        <v>72.599999999999994</v>
      </c>
      <c r="H57" s="19">
        <f>IF(VLOOKUP(readme!$C57,Лист2!$B:$R,6,FALSE)="0","-",VLOOKUP(readme!$C57,Лист2!$B:$R,6,FALSE))</f>
        <v>40</v>
      </c>
      <c r="I57" s="18">
        <f>IFERROR(SUM(VLOOKUP(readme!$C57,Лист2!$B:$R,13,FALSE))/SUM(VLOOKUP(readme!$C57,Лист2!$B:$R,10,FALSE)),"-")</f>
        <v>60.94736842105263</v>
      </c>
      <c r="J57" s="19">
        <f>IF(VLOOKUP(readme!$C57,Лист2!$B:$R,10,FALSE)="0","-",VLOOKUP(readme!$C57,Лист2!$B:$R,10,FALSE))</f>
        <v>19</v>
      </c>
      <c r="K57" s="18">
        <f>IFERROR(SUM(VLOOKUP(readme!$C57,Лист2!$B:$R,17,FALSE))/SUM(VLOOKUP(readme!$C57,Лист2!$B:$R,14,FALSE)),"-")</f>
        <v>78.38095238095238</v>
      </c>
      <c r="L57" s="19">
        <f>IF(VLOOKUP(readme!$C57,Лист2!$B:$R,14,FALSE)="0","-",VLOOKUP(readme!$C57,Лист2!$B:$R,14,FALSE))</f>
        <v>21</v>
      </c>
    </row>
    <row r="58" spans="1:12" s="12" customFormat="1" ht="11.25" x14ac:dyDescent="0.2">
      <c r="A58" s="13">
        <v>53</v>
      </c>
      <c r="B58" s="14" t="str">
        <f>Лист2!A47</f>
        <v>город Ульяновск</v>
      </c>
      <c r="C58" s="15">
        <f>Лист2!B47</f>
        <v>50238</v>
      </c>
      <c r="D58" s="16" t="str">
        <f>Лист2!C47</f>
        <v>МАОУ Лицей № 38 г.Ульяновска</v>
      </c>
      <c r="E58" s="17">
        <f>IFERROR(SUM(VLOOKUP(readme!$C58,Лист2!$B:$R,9,FALSE),VLOOKUP(readme!$C58,Лист2!$B:$R,13,FALSE),VLOOKUP(readme!$C58,Лист2!$B:$R,17,FALSE))/SUM(VLOOKUP(readme!$C58,Лист2!$B:$R,6,FALSE),VLOOKUP(readme!$C58,Лист2!$B:$R,10,FALSE),VLOOKUP(readme!$C58,Лист2!$B:$R,14,FALSE)),"-")</f>
        <v>71.264516129032259</v>
      </c>
      <c r="F58" s="27">
        <f>IFERROR(SUM(VLOOKUP(readme!$C58,Лист2!$B:$R,3,FALSE),VLOOKUP(readme!$C58,Лист2!$B:$R,4,FALSE),VLOOKUP(readme!$C58,Лист2!$B:$R,5,FALSE))/SUM(VLOOKUP(readme!$C58,Лист2!$B:$R,6,FALSE),VLOOKUP(readme!$C58,Лист2!$B:$R,10,FALSE),VLOOKUP(readme!$C58,Лист2!$B:$R,14,FALSE)),"-")</f>
        <v>0.87096774193548387</v>
      </c>
      <c r="G58" s="18">
        <f>IFERROR(SUM(VLOOKUP(readme!$C58,Лист2!$B:$R,9,FALSE))/SUM(VLOOKUP(readme!$C58,Лист2!$B:$R,6,FALSE)),"-")</f>
        <v>73.428571428571431</v>
      </c>
      <c r="H58" s="19">
        <f>IF(VLOOKUP(readme!$C58,Лист2!$B:$R,6,FALSE)="0","-",VLOOKUP(readme!$C58,Лист2!$B:$R,6,FALSE))</f>
        <v>77</v>
      </c>
      <c r="I58" s="18">
        <f>IFERROR(SUM(VLOOKUP(readme!$C58,Лист2!$B:$R,13,FALSE))/SUM(VLOOKUP(readme!$C58,Лист2!$B:$R,10,FALSE)),"-")</f>
        <v>67.271186440677965</v>
      </c>
      <c r="J58" s="19">
        <f>IF(VLOOKUP(readme!$C58,Лист2!$B:$R,10,FALSE)="0","-",VLOOKUP(readme!$C58,Лист2!$B:$R,10,FALSE))</f>
        <v>59</v>
      </c>
      <c r="K58" s="18">
        <f>IFERROR(SUM(VLOOKUP(readme!$C58,Лист2!$B:$R,17,FALSE))/SUM(VLOOKUP(readme!$C58,Лист2!$B:$R,14,FALSE)),"-")</f>
        <v>74.89473684210526</v>
      </c>
      <c r="L58" s="19">
        <f>IF(VLOOKUP(readme!$C58,Лист2!$B:$R,14,FALSE)="0","-",VLOOKUP(readme!$C58,Лист2!$B:$R,14,FALSE))</f>
        <v>19</v>
      </c>
    </row>
    <row r="59" spans="1:12" s="12" customFormat="1" ht="11.25" x14ac:dyDescent="0.2">
      <c r="A59" s="13">
        <v>54</v>
      </c>
      <c r="B59" s="14" t="str">
        <f>Лист2!A217</f>
        <v>Новоспасский район</v>
      </c>
      <c r="C59" s="15">
        <f>Лист2!B217</f>
        <v>12005</v>
      </c>
      <c r="D59" s="16" t="str">
        <f>Лист2!C217</f>
        <v>МОУ "Репьёвская СШ"</v>
      </c>
      <c r="E59" s="17">
        <f>IFERROR(SUM(VLOOKUP(readme!$C59,Лист2!$B:$R,9,FALSE),VLOOKUP(readme!$C59,Лист2!$B:$R,13,FALSE),VLOOKUP(readme!$C59,Лист2!$B:$R,17,FALSE))/SUM(VLOOKUP(readme!$C59,Лист2!$B:$R,6,FALSE),VLOOKUP(readme!$C59,Лист2!$B:$R,10,FALSE),VLOOKUP(readme!$C59,Лист2!$B:$R,14,FALSE)),"-")</f>
        <v>71.25</v>
      </c>
      <c r="F59" s="27">
        <f>IFERROR(SUM(VLOOKUP(readme!$C59,Лист2!$B:$R,3,FALSE),VLOOKUP(readme!$C59,Лист2!$B:$R,4,FALSE),VLOOKUP(readme!$C59,Лист2!$B:$R,5,FALSE))/SUM(VLOOKUP(readme!$C59,Лист2!$B:$R,6,FALSE),VLOOKUP(readme!$C59,Лист2!$B:$R,10,FALSE),VLOOKUP(readme!$C59,Лист2!$B:$R,14,FALSE)),"-")</f>
        <v>0.75</v>
      </c>
      <c r="G59" s="18">
        <f>IFERROR(SUM(VLOOKUP(readme!$C59,Лист2!$B:$R,9,FALSE))/SUM(VLOOKUP(readme!$C59,Лист2!$B:$R,6,FALSE)),"-")</f>
        <v>68</v>
      </c>
      <c r="H59" s="19">
        <f>IF(VLOOKUP(readme!$C59,Лист2!$B:$R,6,FALSE)="0","-",VLOOKUP(readme!$C59,Лист2!$B:$R,6,FALSE))</f>
        <v>2</v>
      </c>
      <c r="I59" s="18">
        <f>IFERROR(SUM(VLOOKUP(readme!$C59,Лист2!$B:$R,13,FALSE))/SUM(VLOOKUP(readme!$C59,Лист2!$B:$R,10,FALSE)),"-")</f>
        <v>78</v>
      </c>
      <c r="J59" s="19">
        <f>IF(VLOOKUP(readme!$C59,Лист2!$B:$R,10,FALSE)="0","-",VLOOKUP(readme!$C59,Лист2!$B:$R,10,FALSE))</f>
        <v>1</v>
      </c>
      <c r="K59" s="18">
        <f>IFERROR(SUM(VLOOKUP(readme!$C59,Лист2!$B:$R,17,FALSE))/SUM(VLOOKUP(readme!$C59,Лист2!$B:$R,14,FALSE)),"-")</f>
        <v>71</v>
      </c>
      <c r="L59" s="19">
        <f>IF(VLOOKUP(readme!$C59,Лист2!$B:$R,14,FALSE)="0","-",VLOOKUP(readme!$C59,Лист2!$B:$R,14,FALSE))</f>
        <v>1</v>
      </c>
    </row>
    <row r="60" spans="1:12" s="12" customFormat="1" ht="11.25" x14ac:dyDescent="0.2">
      <c r="A60" s="13">
        <v>55</v>
      </c>
      <c r="B60" s="14" t="str">
        <f>Лист2!A77</f>
        <v>город Ульяновск</v>
      </c>
      <c r="C60" s="15">
        <f>Лист2!B77</f>
        <v>50001</v>
      </c>
      <c r="D60" s="16" t="str">
        <f>Лист2!C77</f>
        <v>ОГАОУ &lt;Гимназия № 2&gt;</v>
      </c>
      <c r="E60" s="17">
        <f>IFERROR(SUM(VLOOKUP(readme!$C60,Лист2!$B:$R,9,FALSE),VLOOKUP(readme!$C60,Лист2!$B:$R,13,FALSE),VLOOKUP(readme!$C60,Лист2!$B:$R,17,FALSE))/SUM(VLOOKUP(readme!$C60,Лист2!$B:$R,6,FALSE),VLOOKUP(readme!$C60,Лист2!$B:$R,10,FALSE),VLOOKUP(readme!$C60,Лист2!$B:$R,14,FALSE)),"-")</f>
        <v>71.162921348314612</v>
      </c>
      <c r="F60" s="27">
        <f>IFERROR(SUM(VLOOKUP(readme!$C60,Лист2!$B:$R,3,FALSE),VLOOKUP(readme!$C60,Лист2!$B:$R,4,FALSE),VLOOKUP(readme!$C60,Лист2!$B:$R,5,FALSE))/SUM(VLOOKUP(readme!$C60,Лист2!$B:$R,6,FALSE),VLOOKUP(readme!$C60,Лист2!$B:$R,10,FALSE),VLOOKUP(readme!$C60,Лист2!$B:$R,14,FALSE)),"-")</f>
        <v>0.6235955056179775</v>
      </c>
      <c r="G60" s="18">
        <f>IFERROR(SUM(VLOOKUP(readme!$C60,Лист2!$B:$R,9,FALSE))/SUM(VLOOKUP(readme!$C60,Лист2!$B:$R,6,FALSE)),"-")</f>
        <v>74.41379310344827</v>
      </c>
      <c r="H60" s="19">
        <f>IF(VLOOKUP(readme!$C60,Лист2!$B:$R,6,FALSE)="0","-",VLOOKUP(readme!$C60,Лист2!$B:$R,6,FALSE))</f>
        <v>87</v>
      </c>
      <c r="I60" s="18">
        <f>IFERROR(SUM(VLOOKUP(readme!$C60,Лист2!$B:$R,13,FALSE))/SUM(VLOOKUP(readme!$C60,Лист2!$B:$R,10,FALSE)),"-")</f>
        <v>56.178571428571431</v>
      </c>
      <c r="J60" s="19">
        <f>IF(VLOOKUP(readme!$C60,Лист2!$B:$R,10,FALSE)="0","-",VLOOKUP(readme!$C60,Лист2!$B:$R,10,FALSE))</f>
        <v>28</v>
      </c>
      <c r="K60" s="18">
        <f>IFERROR(SUM(VLOOKUP(readme!$C60,Лист2!$B:$R,17,FALSE))/SUM(VLOOKUP(readme!$C60,Лист2!$B:$R,14,FALSE)),"-")</f>
        <v>73.333333333333329</v>
      </c>
      <c r="L60" s="19">
        <f>IF(VLOOKUP(readme!$C60,Лист2!$B:$R,14,FALSE)="0","-",VLOOKUP(readme!$C60,Лист2!$B:$R,14,FALSE))</f>
        <v>63</v>
      </c>
    </row>
    <row r="61" spans="1:12" s="12" customFormat="1" ht="11.25" x14ac:dyDescent="0.2">
      <c r="A61" s="13">
        <v>56</v>
      </c>
      <c r="B61" s="14" t="str">
        <f>Лист2!A232</f>
        <v>Павловский район</v>
      </c>
      <c r="C61" s="15">
        <f>Лист2!B232</f>
        <v>13002</v>
      </c>
      <c r="D61" s="16" t="str">
        <f>Лист2!C232</f>
        <v>МБОУ Холстовская СШ</v>
      </c>
      <c r="E61" s="17">
        <f>IFERROR(SUM(VLOOKUP(readme!$C61,Лист2!$B:$R,9,FALSE),VLOOKUP(readme!$C61,Лист2!$B:$R,13,FALSE),VLOOKUP(readme!$C61,Лист2!$B:$R,17,FALSE))/SUM(VLOOKUP(readme!$C61,Лист2!$B:$R,6,FALSE),VLOOKUP(readme!$C61,Лист2!$B:$R,10,FALSE),VLOOKUP(readme!$C61,Лист2!$B:$R,14,FALSE)),"-")</f>
        <v>71</v>
      </c>
      <c r="F61" s="27">
        <f>IFERROR(SUM(VLOOKUP(readme!$C61,Лист2!$B:$R,3,FALSE),VLOOKUP(readme!$C61,Лист2!$B:$R,4,FALSE),VLOOKUP(readme!$C61,Лист2!$B:$R,5,FALSE))/SUM(VLOOKUP(readme!$C61,Лист2!$B:$R,6,FALSE),VLOOKUP(readme!$C61,Лист2!$B:$R,10,FALSE),VLOOKUP(readme!$C61,Лист2!$B:$R,14,FALSE)),"-")</f>
        <v>1</v>
      </c>
      <c r="G61" s="18">
        <f>IFERROR(SUM(VLOOKUP(readme!$C61,Лист2!$B:$R,9,FALSE))/SUM(VLOOKUP(readme!$C61,Лист2!$B:$R,6,FALSE)),"-")</f>
        <v>70</v>
      </c>
      <c r="H61" s="19">
        <f>IF(VLOOKUP(readme!$C61,Лист2!$B:$R,6,FALSE)="0","-",VLOOKUP(readme!$C61,Лист2!$B:$R,6,FALSE))</f>
        <v>1</v>
      </c>
      <c r="I61" s="18">
        <f>IFERROR(SUM(VLOOKUP(readme!$C61,Лист2!$B:$R,13,FALSE))/SUM(VLOOKUP(readme!$C61,Лист2!$B:$R,10,FALSE)),"-")</f>
        <v>72</v>
      </c>
      <c r="J61" s="19">
        <f>IF(VLOOKUP(readme!$C61,Лист2!$B:$R,10,FALSE)="0","-",VLOOKUP(readme!$C61,Лист2!$B:$R,10,FALSE))</f>
        <v>1</v>
      </c>
      <c r="K61" s="18" t="str">
        <f>IFERROR(SUM(VLOOKUP(readme!$C61,Лист2!$B:$R,17,FALSE))/SUM(VLOOKUP(readme!$C61,Лист2!$B:$R,14,FALSE)),"-")</f>
        <v>-</v>
      </c>
      <c r="L61" s="19" t="str">
        <f>IF(VLOOKUP(readme!$C61,Лист2!$B:$R,14,FALSE)="0","-",VLOOKUP(readme!$C61,Лист2!$B:$R,14,FALSE))</f>
        <v>-</v>
      </c>
    </row>
    <row r="62" spans="1:12" s="12" customFormat="1" ht="11.25" x14ac:dyDescent="0.2">
      <c r="A62" s="13">
        <v>57</v>
      </c>
      <c r="B62" s="14" t="str">
        <f>Лист2!A93</f>
        <v>город Димитровград</v>
      </c>
      <c r="C62" s="15">
        <f>Лист2!B93</f>
        <v>2003</v>
      </c>
      <c r="D62" s="16" t="str">
        <f>Лист2!C93</f>
        <v>МБОУ МПЛ</v>
      </c>
      <c r="E62" s="17">
        <f>IFERROR(SUM(VLOOKUP(readme!$C62,Лист2!$B:$R,9,FALSE),VLOOKUP(readme!$C62,Лист2!$B:$R,13,FALSE),VLOOKUP(readme!$C62,Лист2!$B:$R,17,FALSE))/SUM(VLOOKUP(readme!$C62,Лист2!$B:$R,6,FALSE),VLOOKUP(readme!$C62,Лист2!$B:$R,10,FALSE),VLOOKUP(readme!$C62,Лист2!$B:$R,14,FALSE)),"-")</f>
        <v>70.822784810126578</v>
      </c>
      <c r="F62" s="27">
        <f>IFERROR(SUM(VLOOKUP(readme!$C62,Лист2!$B:$R,3,FALSE),VLOOKUP(readme!$C62,Лист2!$B:$R,4,FALSE),VLOOKUP(readme!$C62,Лист2!$B:$R,5,FALSE))/SUM(VLOOKUP(readme!$C62,Лист2!$B:$R,6,FALSE),VLOOKUP(readme!$C62,Лист2!$B:$R,10,FALSE),VLOOKUP(readme!$C62,Лист2!$B:$R,14,FALSE)),"-")</f>
        <v>0.77215189873417722</v>
      </c>
      <c r="G62" s="18">
        <f>IFERROR(SUM(VLOOKUP(readme!$C62,Лист2!$B:$R,9,FALSE))/SUM(VLOOKUP(readme!$C62,Лист2!$B:$R,6,FALSE)),"-")</f>
        <v>75.658227848101262</v>
      </c>
      <c r="H62" s="19">
        <f>IF(VLOOKUP(readme!$C62,Лист2!$B:$R,6,FALSE)="0","-",VLOOKUP(readme!$C62,Лист2!$B:$R,6,FALSE))</f>
        <v>79</v>
      </c>
      <c r="I62" s="18">
        <f>IFERROR(SUM(VLOOKUP(readme!$C62,Лист2!$B:$R,13,FALSE))/SUM(VLOOKUP(readme!$C62,Лист2!$B:$R,10,FALSE)),"-")</f>
        <v>60.441860465116278</v>
      </c>
      <c r="J62" s="19">
        <f>IF(VLOOKUP(readme!$C62,Лист2!$B:$R,10,FALSE)="0","-",VLOOKUP(readme!$C62,Лист2!$B:$R,10,FALSE))</f>
        <v>43</v>
      </c>
      <c r="K62" s="18">
        <f>IFERROR(SUM(VLOOKUP(readme!$C62,Лист2!$B:$R,17,FALSE))/SUM(VLOOKUP(readme!$C62,Лист2!$B:$R,14,FALSE)),"-")</f>
        <v>72.611111111111114</v>
      </c>
      <c r="L62" s="19">
        <f>IF(VLOOKUP(readme!$C62,Лист2!$B:$R,14,FALSE)="0","-",VLOOKUP(readme!$C62,Лист2!$B:$R,14,FALSE))</f>
        <v>36</v>
      </c>
    </row>
    <row r="63" spans="1:12" s="12" customFormat="1" ht="22.5" x14ac:dyDescent="0.2">
      <c r="A63" s="13">
        <v>58</v>
      </c>
      <c r="B63" s="14" t="str">
        <f>Лист2!A121</f>
        <v>Вешкаймский район</v>
      </c>
      <c r="C63" s="15">
        <f>Лист2!B121</f>
        <v>4002</v>
      </c>
      <c r="D63" s="16" t="str">
        <f>Лист2!C121</f>
        <v>МБОУ Вешкаймский лицей им. Б. П. Зиновьева при УлГТУ</v>
      </c>
      <c r="E63" s="17">
        <f>IFERROR(SUM(VLOOKUP(readme!$C63,Лист2!$B:$R,9,FALSE),VLOOKUP(readme!$C63,Лист2!$B:$R,13,FALSE),VLOOKUP(readme!$C63,Лист2!$B:$R,17,FALSE))/SUM(VLOOKUP(readme!$C63,Лист2!$B:$R,6,FALSE),VLOOKUP(readme!$C63,Лист2!$B:$R,10,FALSE),VLOOKUP(readme!$C63,Лист2!$B:$R,14,FALSE)),"-")</f>
        <v>70.8125</v>
      </c>
      <c r="F63" s="27">
        <f>IFERROR(SUM(VLOOKUP(readme!$C63,Лист2!$B:$R,3,FALSE),VLOOKUP(readme!$C63,Лист2!$B:$R,4,FALSE),VLOOKUP(readme!$C63,Лист2!$B:$R,5,FALSE))/SUM(VLOOKUP(readme!$C63,Лист2!$B:$R,6,FALSE),VLOOKUP(readme!$C63,Лист2!$B:$R,10,FALSE),VLOOKUP(readme!$C63,Лист2!$B:$R,14,FALSE)),"-")</f>
        <v>0.64583333333333337</v>
      </c>
      <c r="G63" s="18">
        <f>IFERROR(SUM(VLOOKUP(readme!$C63,Лист2!$B:$R,9,FALSE))/SUM(VLOOKUP(readme!$C63,Лист2!$B:$R,6,FALSE)),"-")</f>
        <v>73.708333333333329</v>
      </c>
      <c r="H63" s="19">
        <f>IF(VLOOKUP(readme!$C63,Лист2!$B:$R,6,FALSE)="0","-",VLOOKUP(readme!$C63,Лист2!$B:$R,6,FALSE))</f>
        <v>24</v>
      </c>
      <c r="I63" s="18">
        <f>IFERROR(SUM(VLOOKUP(readme!$C63,Лист2!$B:$R,13,FALSE))/SUM(VLOOKUP(readme!$C63,Лист2!$B:$R,10,FALSE)),"-")</f>
        <v>66.285714285714292</v>
      </c>
      <c r="J63" s="19">
        <f>IF(VLOOKUP(readme!$C63,Лист2!$B:$R,10,FALSE)="0","-",VLOOKUP(readme!$C63,Лист2!$B:$R,10,FALSE))</f>
        <v>7</v>
      </c>
      <c r="K63" s="18">
        <f>IFERROR(SUM(VLOOKUP(readme!$C63,Лист2!$B:$R,17,FALSE))/SUM(VLOOKUP(readme!$C63,Лист2!$B:$R,14,FALSE)),"-")</f>
        <v>68.588235294117652</v>
      </c>
      <c r="L63" s="19">
        <f>IF(VLOOKUP(readme!$C63,Лист2!$B:$R,14,FALSE)="0","-",VLOOKUP(readme!$C63,Лист2!$B:$R,14,FALSE))</f>
        <v>17</v>
      </c>
    </row>
    <row r="64" spans="1:12" s="12" customFormat="1" ht="11.25" x14ac:dyDescent="0.2">
      <c r="A64" s="13">
        <v>59</v>
      </c>
      <c r="B64" s="14" t="str">
        <f>Лист2!A304</f>
        <v>Цильнинский район</v>
      </c>
      <c r="C64" s="15">
        <f>Лист2!B304</f>
        <v>21002</v>
      </c>
      <c r="D64" s="16" t="str">
        <f>Лист2!C304</f>
        <v>Большенагаткинская сш</v>
      </c>
      <c r="E64" s="17">
        <f>IFERROR(SUM(VLOOKUP(readme!$C64,Лист2!$B:$R,9,FALSE),VLOOKUP(readme!$C64,Лист2!$B:$R,13,FALSE),VLOOKUP(readme!$C64,Лист2!$B:$R,17,FALSE))/SUM(VLOOKUP(readme!$C64,Лист2!$B:$R,6,FALSE),VLOOKUP(readme!$C64,Лист2!$B:$R,10,FALSE),VLOOKUP(readme!$C64,Лист2!$B:$R,14,FALSE)),"-")</f>
        <v>70.674999999999997</v>
      </c>
      <c r="F64" s="27">
        <f>IFERROR(SUM(VLOOKUP(readme!$C64,Лист2!$B:$R,3,FALSE),VLOOKUP(readme!$C64,Лист2!$B:$R,4,FALSE),VLOOKUP(readme!$C64,Лист2!$B:$R,5,FALSE))/SUM(VLOOKUP(readme!$C64,Лист2!$B:$R,6,FALSE),VLOOKUP(readme!$C64,Лист2!$B:$R,10,FALSE),VLOOKUP(readme!$C64,Лист2!$B:$R,14,FALSE)),"-")</f>
        <v>0.65</v>
      </c>
      <c r="G64" s="18">
        <f>IFERROR(SUM(VLOOKUP(readme!$C64,Лист2!$B:$R,9,FALSE))/SUM(VLOOKUP(readme!$C64,Лист2!$B:$R,6,FALSE)),"-")</f>
        <v>70.05</v>
      </c>
      <c r="H64" s="19">
        <f>IF(VLOOKUP(readme!$C64,Лист2!$B:$R,6,FALSE)="0","-",VLOOKUP(readme!$C64,Лист2!$B:$R,6,FALSE))</f>
        <v>40</v>
      </c>
      <c r="I64" s="18">
        <f>IFERROR(SUM(VLOOKUP(readme!$C64,Лист2!$B:$R,13,FALSE))/SUM(VLOOKUP(readme!$C64,Лист2!$B:$R,10,FALSE)),"-")</f>
        <v>67.333333333333329</v>
      </c>
      <c r="J64" s="19">
        <f>IF(VLOOKUP(readme!$C64,Лист2!$B:$R,10,FALSE)="0","-",VLOOKUP(readme!$C64,Лист2!$B:$R,10,FALSE))</f>
        <v>12</v>
      </c>
      <c r="K64" s="18">
        <f>IFERROR(SUM(VLOOKUP(readme!$C64,Лист2!$B:$R,17,FALSE))/SUM(VLOOKUP(readme!$C64,Лист2!$B:$R,14,FALSE)),"-")</f>
        <v>73</v>
      </c>
      <c r="L64" s="19">
        <f>IF(VLOOKUP(readme!$C64,Лист2!$B:$R,14,FALSE)="0","-",VLOOKUP(readme!$C64,Лист2!$B:$R,14,FALSE))</f>
        <v>28</v>
      </c>
    </row>
    <row r="65" spans="1:12" s="12" customFormat="1" ht="11.25" x14ac:dyDescent="0.2">
      <c r="A65" s="13">
        <v>60</v>
      </c>
      <c r="B65" s="14" t="str">
        <f>Лист2!A30</f>
        <v>город Ульяновск</v>
      </c>
      <c r="C65" s="15">
        <f>Лист2!B30</f>
        <v>52079</v>
      </c>
      <c r="D65" s="16" t="str">
        <f>Лист2!C30</f>
        <v>МБОУ гимназия № 79</v>
      </c>
      <c r="E65" s="17">
        <f>IFERROR(SUM(VLOOKUP(readme!$C65,Лист2!$B:$R,9,FALSE),VLOOKUP(readme!$C65,Лист2!$B:$R,13,FALSE),VLOOKUP(readme!$C65,Лист2!$B:$R,17,FALSE))/SUM(VLOOKUP(readme!$C65,Лист2!$B:$R,6,FALSE),VLOOKUP(readme!$C65,Лист2!$B:$R,10,FALSE),VLOOKUP(readme!$C65,Лист2!$B:$R,14,FALSE)),"-")</f>
        <v>70.633928571428569</v>
      </c>
      <c r="F65" s="27">
        <f>IFERROR(SUM(VLOOKUP(readme!$C65,Лист2!$B:$R,3,FALSE),VLOOKUP(readme!$C65,Лист2!$B:$R,4,FALSE),VLOOKUP(readme!$C65,Лист2!$B:$R,5,FALSE))/SUM(VLOOKUP(readme!$C65,Лист2!$B:$R,6,FALSE),VLOOKUP(readme!$C65,Лист2!$B:$R,10,FALSE),VLOOKUP(readme!$C65,Лист2!$B:$R,14,FALSE)),"-")</f>
        <v>0.7410714285714286</v>
      </c>
      <c r="G65" s="18">
        <f>IFERROR(SUM(VLOOKUP(readme!$C65,Лист2!$B:$R,9,FALSE))/SUM(VLOOKUP(readme!$C65,Лист2!$B:$R,6,FALSE)),"-")</f>
        <v>70.875</v>
      </c>
      <c r="H65" s="19">
        <f>IF(VLOOKUP(readme!$C65,Лист2!$B:$R,6,FALSE)="0","-",VLOOKUP(readme!$C65,Лист2!$B:$R,6,FALSE))</f>
        <v>56</v>
      </c>
      <c r="I65" s="18">
        <f>IFERROR(SUM(VLOOKUP(readme!$C65,Лист2!$B:$R,13,FALSE))/SUM(VLOOKUP(readme!$C65,Лист2!$B:$R,10,FALSE)),"-")</f>
        <v>64.18518518518519</v>
      </c>
      <c r="J65" s="19">
        <f>IF(VLOOKUP(readme!$C65,Лист2!$B:$R,10,FALSE)="0","-",VLOOKUP(readme!$C65,Лист2!$B:$R,10,FALSE))</f>
        <v>27</v>
      </c>
      <c r="K65" s="18">
        <f>IFERROR(SUM(VLOOKUP(readme!$C65,Лист2!$B:$R,17,FALSE))/SUM(VLOOKUP(readme!$C65,Лист2!$B:$R,14,FALSE)),"-")</f>
        <v>76.172413793103445</v>
      </c>
      <c r="L65" s="19">
        <f>IF(VLOOKUP(readme!$C65,Лист2!$B:$R,14,FALSE)="0","-",VLOOKUP(readme!$C65,Лист2!$B:$R,14,FALSE))</f>
        <v>29</v>
      </c>
    </row>
    <row r="66" spans="1:12" s="12" customFormat="1" ht="11.25" x14ac:dyDescent="0.2">
      <c r="A66" s="13">
        <v>61</v>
      </c>
      <c r="B66" s="14" t="str">
        <f>Лист2!A212</f>
        <v>Новомалыклинский район</v>
      </c>
      <c r="C66" s="15">
        <f>Лист2!B212</f>
        <v>11001</v>
      </c>
      <c r="D66" s="16" t="str">
        <f>Лист2!C212</f>
        <v>МОУ Новомалыклинская СОШ</v>
      </c>
      <c r="E66" s="17">
        <f>IFERROR(SUM(VLOOKUP(readme!$C66,Лист2!$B:$R,9,FALSE),VLOOKUP(readme!$C66,Лист2!$B:$R,13,FALSE),VLOOKUP(readme!$C66,Лист2!$B:$R,17,FALSE))/SUM(VLOOKUP(readme!$C66,Лист2!$B:$R,6,FALSE),VLOOKUP(readme!$C66,Лист2!$B:$R,10,FALSE),VLOOKUP(readme!$C66,Лист2!$B:$R,14,FALSE)),"-")</f>
        <v>70.40625</v>
      </c>
      <c r="F66" s="27">
        <f>IFERROR(SUM(VLOOKUP(readme!$C66,Лист2!$B:$R,3,FALSE),VLOOKUP(readme!$C66,Лист2!$B:$R,4,FALSE),VLOOKUP(readme!$C66,Лист2!$B:$R,5,FALSE))/SUM(VLOOKUP(readme!$C66,Лист2!$B:$R,6,FALSE),VLOOKUP(readme!$C66,Лист2!$B:$R,10,FALSE),VLOOKUP(readme!$C66,Лист2!$B:$R,14,FALSE)),"-")</f>
        <v>0.6875</v>
      </c>
      <c r="G66" s="18">
        <f>IFERROR(SUM(VLOOKUP(readme!$C66,Лист2!$B:$R,9,FALSE))/SUM(VLOOKUP(readme!$C66,Лист2!$B:$R,6,FALSE)),"-")</f>
        <v>70.625</v>
      </c>
      <c r="H66" s="19">
        <f>IF(VLOOKUP(readme!$C66,Лист2!$B:$R,6,FALSE)="0","-",VLOOKUP(readme!$C66,Лист2!$B:$R,6,FALSE))</f>
        <v>16</v>
      </c>
      <c r="I66" s="18">
        <f>IFERROR(SUM(VLOOKUP(readme!$C66,Лист2!$B:$R,13,FALSE))/SUM(VLOOKUP(readme!$C66,Лист2!$B:$R,10,FALSE)),"-")</f>
        <v>61.666666666666664</v>
      </c>
      <c r="J66" s="19">
        <f>IF(VLOOKUP(readme!$C66,Лист2!$B:$R,10,FALSE)="0","-",VLOOKUP(readme!$C66,Лист2!$B:$R,10,FALSE))</f>
        <v>6</v>
      </c>
      <c r="K66" s="18">
        <f>IFERROR(SUM(VLOOKUP(readme!$C66,Лист2!$B:$R,17,FALSE))/SUM(VLOOKUP(readme!$C66,Лист2!$B:$R,14,FALSE)),"-")</f>
        <v>75.3</v>
      </c>
      <c r="L66" s="19">
        <f>IF(VLOOKUP(readme!$C66,Лист2!$B:$R,14,FALSE)="0","-",VLOOKUP(readme!$C66,Лист2!$B:$R,14,FALSE))</f>
        <v>10</v>
      </c>
    </row>
    <row r="67" spans="1:12" s="12" customFormat="1" ht="11.25" x14ac:dyDescent="0.2">
      <c r="A67" s="13">
        <v>62</v>
      </c>
      <c r="B67" s="14" t="str">
        <f>Лист2!A295</f>
        <v>Ульяновский район</v>
      </c>
      <c r="C67" s="15">
        <f>Лист2!B295</f>
        <v>20005</v>
      </c>
      <c r="D67" s="16" t="str">
        <f>Лист2!C295</f>
        <v>МОУ Новоуренская СШ</v>
      </c>
      <c r="E67" s="17">
        <f>IFERROR(SUM(VLOOKUP(readme!$C67,Лист2!$B:$R,9,FALSE),VLOOKUP(readme!$C67,Лист2!$B:$R,13,FALSE),VLOOKUP(readme!$C67,Лист2!$B:$R,17,FALSE))/SUM(VLOOKUP(readme!$C67,Лист2!$B:$R,6,FALSE),VLOOKUP(readme!$C67,Лист2!$B:$R,10,FALSE),VLOOKUP(readme!$C67,Лист2!$B:$R,14,FALSE)),"-")</f>
        <v>70.333333333333329</v>
      </c>
      <c r="F67" s="27">
        <f>IFERROR(SUM(VLOOKUP(readme!$C67,Лист2!$B:$R,3,FALSE),VLOOKUP(readme!$C67,Лист2!$B:$R,4,FALSE),VLOOKUP(readme!$C67,Лист2!$B:$R,5,FALSE))/SUM(VLOOKUP(readme!$C67,Лист2!$B:$R,6,FALSE),VLOOKUP(readme!$C67,Лист2!$B:$R,10,FALSE),VLOOKUP(readme!$C67,Лист2!$B:$R,14,FALSE)),"-")</f>
        <v>0.83333333333333337</v>
      </c>
      <c r="G67" s="18">
        <f>IFERROR(SUM(VLOOKUP(readme!$C67,Лист2!$B:$R,9,FALSE))/SUM(VLOOKUP(readme!$C67,Лист2!$B:$R,6,FALSE)),"-")</f>
        <v>73.666666666666671</v>
      </c>
      <c r="H67" s="19">
        <f>IF(VLOOKUP(readme!$C67,Лист2!$B:$R,6,FALSE)="0","-",VLOOKUP(readme!$C67,Лист2!$B:$R,6,FALSE))</f>
        <v>3</v>
      </c>
      <c r="I67" s="18">
        <f>IFERROR(SUM(VLOOKUP(readme!$C67,Лист2!$B:$R,13,FALSE))/SUM(VLOOKUP(readme!$C67,Лист2!$B:$R,10,FALSE)),"-")</f>
        <v>67</v>
      </c>
      <c r="J67" s="19">
        <f>IF(VLOOKUP(readme!$C67,Лист2!$B:$R,10,FALSE)="0","-",VLOOKUP(readme!$C67,Лист2!$B:$R,10,FALSE))</f>
        <v>2</v>
      </c>
      <c r="K67" s="18">
        <f>IFERROR(SUM(VLOOKUP(readme!$C67,Лист2!$B:$R,17,FALSE))/SUM(VLOOKUP(readme!$C67,Лист2!$B:$R,14,FALSE)),"-")</f>
        <v>67</v>
      </c>
      <c r="L67" s="19">
        <f>IF(VLOOKUP(readme!$C67,Лист2!$B:$R,14,FALSE)="0","-",VLOOKUP(readme!$C67,Лист2!$B:$R,14,FALSE))</f>
        <v>1</v>
      </c>
    </row>
    <row r="68" spans="1:12" s="12" customFormat="1" ht="11.25" x14ac:dyDescent="0.2">
      <c r="A68" s="13">
        <v>63</v>
      </c>
      <c r="B68" s="14" t="str">
        <f>Лист2!A128</f>
        <v>Инзенский район</v>
      </c>
      <c r="C68" s="15">
        <f>Лист2!B128</f>
        <v>5001</v>
      </c>
      <c r="D68" s="16" t="str">
        <f>Лист2!C128</f>
        <v>МБОУ Инзенская СШ №1</v>
      </c>
      <c r="E68" s="17">
        <f>IFERROR(SUM(VLOOKUP(readme!$C68,Лист2!$B:$R,9,FALSE),VLOOKUP(readme!$C68,Лист2!$B:$R,13,FALSE),VLOOKUP(readme!$C68,Лист2!$B:$R,17,FALSE))/SUM(VLOOKUP(readme!$C68,Лист2!$B:$R,6,FALSE),VLOOKUP(readme!$C68,Лист2!$B:$R,10,FALSE),VLOOKUP(readme!$C68,Лист2!$B:$R,14,FALSE)),"-")</f>
        <v>70.25</v>
      </c>
      <c r="F68" s="27">
        <f>IFERROR(SUM(VLOOKUP(readme!$C68,Лист2!$B:$R,3,FALSE),VLOOKUP(readme!$C68,Лист2!$B:$R,4,FALSE),VLOOKUP(readme!$C68,Лист2!$B:$R,5,FALSE))/SUM(VLOOKUP(readme!$C68,Лист2!$B:$R,6,FALSE),VLOOKUP(readme!$C68,Лист2!$B:$R,10,FALSE),VLOOKUP(readme!$C68,Лист2!$B:$R,14,FALSE)),"-")</f>
        <v>0.6875</v>
      </c>
      <c r="G68" s="18">
        <f>IFERROR(SUM(VLOOKUP(readme!$C68,Лист2!$B:$R,9,FALSE))/SUM(VLOOKUP(readme!$C68,Лист2!$B:$R,6,FALSE)),"-")</f>
        <v>71.291666666666671</v>
      </c>
      <c r="H68" s="19">
        <f>IF(VLOOKUP(readme!$C68,Лист2!$B:$R,6,FALSE)="0","-",VLOOKUP(readme!$C68,Лист2!$B:$R,6,FALSE))</f>
        <v>24</v>
      </c>
      <c r="I68" s="18">
        <f>IFERROR(SUM(VLOOKUP(readme!$C68,Лист2!$B:$R,13,FALSE))/SUM(VLOOKUP(readme!$C68,Лист2!$B:$R,10,FALSE)),"-")</f>
        <v>48.666666666666664</v>
      </c>
      <c r="J68" s="19">
        <f>IF(VLOOKUP(readme!$C68,Лист2!$B:$R,10,FALSE)="0","-",VLOOKUP(readme!$C68,Лист2!$B:$R,10,FALSE))</f>
        <v>9</v>
      </c>
      <c r="K68" s="18">
        <f>IFERROR(SUM(VLOOKUP(readme!$C68,Лист2!$B:$R,17,FALSE))/SUM(VLOOKUP(readme!$C68,Лист2!$B:$R,14,FALSE)),"-")</f>
        <v>81.533333333333331</v>
      </c>
      <c r="L68" s="19">
        <f>IF(VLOOKUP(readme!$C68,Лист2!$B:$R,14,FALSE)="0","-",VLOOKUP(readme!$C68,Лист2!$B:$R,14,FALSE))</f>
        <v>15</v>
      </c>
    </row>
    <row r="69" spans="1:12" s="12" customFormat="1" ht="11.25" x14ac:dyDescent="0.2">
      <c r="A69" s="13">
        <v>64</v>
      </c>
      <c r="B69" s="14" t="str">
        <f>Лист2!A65</f>
        <v>город Ульяновск</v>
      </c>
      <c r="C69" s="15">
        <f>Лист2!B65</f>
        <v>52063</v>
      </c>
      <c r="D69" s="16" t="str">
        <f>Лист2!C65</f>
        <v>Школа № 63</v>
      </c>
      <c r="E69" s="17">
        <f>IFERROR(SUM(VLOOKUP(readme!$C69,Лист2!$B:$R,9,FALSE),VLOOKUP(readme!$C69,Лист2!$B:$R,13,FALSE),VLOOKUP(readme!$C69,Лист2!$B:$R,17,FALSE))/SUM(VLOOKUP(readme!$C69,Лист2!$B:$R,6,FALSE),VLOOKUP(readme!$C69,Лист2!$B:$R,10,FALSE),VLOOKUP(readme!$C69,Лист2!$B:$R,14,FALSE)),"-")</f>
        <v>69.931034482758619</v>
      </c>
      <c r="F69" s="27">
        <f>IFERROR(SUM(VLOOKUP(readme!$C69,Лист2!$B:$R,3,FALSE),VLOOKUP(readme!$C69,Лист2!$B:$R,4,FALSE),VLOOKUP(readme!$C69,Лист2!$B:$R,5,FALSE))/SUM(VLOOKUP(readme!$C69,Лист2!$B:$R,6,FALSE),VLOOKUP(readme!$C69,Лист2!$B:$R,10,FALSE),VLOOKUP(readme!$C69,Лист2!$B:$R,14,FALSE)),"-")</f>
        <v>0.74137931034482762</v>
      </c>
      <c r="G69" s="18">
        <f>IFERROR(SUM(VLOOKUP(readme!$C69,Лист2!$B:$R,9,FALSE))/SUM(VLOOKUP(readme!$C69,Лист2!$B:$R,6,FALSE)),"-")</f>
        <v>70.41379310344827</v>
      </c>
      <c r="H69" s="19">
        <f>IF(VLOOKUP(readme!$C69,Лист2!$B:$R,6,FALSE)="0","-",VLOOKUP(readme!$C69,Лист2!$B:$R,6,FALSE))</f>
        <v>29</v>
      </c>
      <c r="I69" s="18">
        <f>IFERROR(SUM(VLOOKUP(readme!$C69,Лист2!$B:$R,13,FALSE))/SUM(VLOOKUP(readme!$C69,Лист2!$B:$R,10,FALSE)),"-")</f>
        <v>57.857142857142854</v>
      </c>
      <c r="J69" s="19">
        <f>IF(VLOOKUP(readme!$C69,Лист2!$B:$R,10,FALSE)="0","-",VLOOKUP(readme!$C69,Лист2!$B:$R,10,FALSE))</f>
        <v>14</v>
      </c>
      <c r="K69" s="18">
        <f>IFERROR(SUM(VLOOKUP(readme!$C69,Лист2!$B:$R,17,FALSE))/SUM(VLOOKUP(readme!$C69,Лист2!$B:$R,14,FALSE)),"-")</f>
        <v>80.266666666666666</v>
      </c>
      <c r="L69" s="19">
        <f>IF(VLOOKUP(readme!$C69,Лист2!$B:$R,14,FALSE)="0","-",VLOOKUP(readme!$C69,Лист2!$B:$R,14,FALSE))</f>
        <v>15</v>
      </c>
    </row>
    <row r="70" spans="1:12" s="12" customFormat="1" ht="11.25" x14ac:dyDescent="0.2">
      <c r="A70" s="13">
        <v>65</v>
      </c>
      <c r="B70" s="14" t="str">
        <f>Лист2!A13</f>
        <v>город Ульяновск</v>
      </c>
      <c r="C70" s="15">
        <f>Лист2!B13</f>
        <v>50002</v>
      </c>
      <c r="D70" s="16" t="str">
        <f>Лист2!C13</f>
        <v>МБОУ "Карлинская СШ"</v>
      </c>
      <c r="E70" s="17">
        <f>IFERROR(SUM(VLOOKUP(readme!$C70,Лист2!$B:$R,9,FALSE),VLOOKUP(readme!$C70,Лист2!$B:$R,13,FALSE),VLOOKUP(readme!$C70,Лист2!$B:$R,17,FALSE))/SUM(VLOOKUP(readme!$C70,Лист2!$B:$R,6,FALSE),VLOOKUP(readme!$C70,Лист2!$B:$R,10,FALSE),VLOOKUP(readme!$C70,Лист2!$B:$R,14,FALSE)),"-")</f>
        <v>69.900000000000006</v>
      </c>
      <c r="F70" s="27">
        <f>IFERROR(SUM(VLOOKUP(readme!$C70,Лист2!$B:$R,3,FALSE),VLOOKUP(readme!$C70,Лист2!$B:$R,4,FALSE),VLOOKUP(readme!$C70,Лист2!$B:$R,5,FALSE))/SUM(VLOOKUP(readme!$C70,Лист2!$B:$R,6,FALSE),VLOOKUP(readme!$C70,Лист2!$B:$R,10,FALSE),VLOOKUP(readme!$C70,Лист2!$B:$R,14,FALSE)),"-")</f>
        <v>0.8</v>
      </c>
      <c r="G70" s="18">
        <f>IFERROR(SUM(VLOOKUP(readme!$C70,Лист2!$B:$R,9,FALSE))/SUM(VLOOKUP(readme!$C70,Лист2!$B:$R,6,FALSE)),"-")</f>
        <v>75</v>
      </c>
      <c r="H70" s="19">
        <f>IF(VLOOKUP(readme!$C70,Лист2!$B:$R,6,FALSE)="0","-",VLOOKUP(readme!$C70,Лист2!$B:$R,6,FALSE))</f>
        <v>10</v>
      </c>
      <c r="I70" s="18">
        <f>IFERROR(SUM(VLOOKUP(readme!$C70,Лист2!$B:$R,13,FALSE))/SUM(VLOOKUP(readme!$C70,Лист2!$B:$R,10,FALSE)),"-")</f>
        <v>61</v>
      </c>
      <c r="J70" s="19">
        <f>IF(VLOOKUP(readme!$C70,Лист2!$B:$R,10,FALSE)="0","-",VLOOKUP(readme!$C70,Лист2!$B:$R,10,FALSE))</f>
        <v>6</v>
      </c>
      <c r="K70" s="18">
        <f>IFERROR(SUM(VLOOKUP(readme!$C70,Лист2!$B:$R,17,FALSE))/SUM(VLOOKUP(readme!$C70,Лист2!$B:$R,14,FALSE)),"-")</f>
        <v>70.5</v>
      </c>
      <c r="L70" s="19">
        <f>IF(VLOOKUP(readme!$C70,Лист2!$B:$R,14,FALSE)="0","-",VLOOKUP(readme!$C70,Лист2!$B:$R,14,FALSE))</f>
        <v>4</v>
      </c>
    </row>
    <row r="71" spans="1:12" s="12" customFormat="1" ht="11.25" x14ac:dyDescent="0.2">
      <c r="A71" s="13">
        <v>66</v>
      </c>
      <c r="B71" s="14" t="str">
        <f>Лист2!A41</f>
        <v>город Ульяновск</v>
      </c>
      <c r="C71" s="15">
        <f>Лист2!B41</f>
        <v>51001</v>
      </c>
      <c r="D71" s="16" t="str">
        <f>Лист2!C41</f>
        <v>МБОУ  "Баратаевская средняя школа"</v>
      </c>
      <c r="E71" s="17">
        <f>IFERROR(SUM(VLOOKUP(readme!$C71,Лист2!$B:$R,9,FALSE),VLOOKUP(readme!$C71,Лист2!$B:$R,13,FALSE),VLOOKUP(readme!$C71,Лист2!$B:$R,17,FALSE))/SUM(VLOOKUP(readme!$C71,Лист2!$B:$R,6,FALSE),VLOOKUP(readme!$C71,Лист2!$B:$R,10,FALSE),VLOOKUP(readme!$C71,Лист2!$B:$R,14,FALSE)),"-")</f>
        <v>69.7</v>
      </c>
      <c r="F71" s="27">
        <f>IFERROR(SUM(VLOOKUP(readme!$C71,Лист2!$B:$R,3,FALSE),VLOOKUP(readme!$C71,Лист2!$B:$R,4,FALSE),VLOOKUP(readme!$C71,Лист2!$B:$R,5,FALSE))/SUM(VLOOKUP(readme!$C71,Лист2!$B:$R,6,FALSE),VLOOKUP(readme!$C71,Лист2!$B:$R,10,FALSE),VLOOKUP(readme!$C71,Лист2!$B:$R,14,FALSE)),"-")</f>
        <v>0.5</v>
      </c>
      <c r="G71" s="18">
        <f>IFERROR(SUM(VLOOKUP(readme!$C71,Лист2!$B:$R,9,FALSE))/SUM(VLOOKUP(readme!$C71,Лист2!$B:$R,6,FALSE)),"-")</f>
        <v>63.2</v>
      </c>
      <c r="H71" s="19">
        <f>IF(VLOOKUP(readme!$C71,Лист2!$B:$R,6,FALSE)="0","-",VLOOKUP(readme!$C71,Лист2!$B:$R,6,FALSE))</f>
        <v>5</v>
      </c>
      <c r="I71" s="18" t="str">
        <f>IFERROR(SUM(VLOOKUP(readme!$C71,Лист2!$B:$R,13,FALSE))/SUM(VLOOKUP(readme!$C71,Лист2!$B:$R,10,FALSE)),"-")</f>
        <v>-</v>
      </c>
      <c r="J71" s="19" t="str">
        <f>IF(VLOOKUP(readme!$C71,Лист2!$B:$R,10,FALSE)="0","-",VLOOKUP(readme!$C71,Лист2!$B:$R,10,FALSE))</f>
        <v>-</v>
      </c>
      <c r="K71" s="18">
        <f>IFERROR(SUM(VLOOKUP(readme!$C71,Лист2!$B:$R,17,FALSE))/SUM(VLOOKUP(readme!$C71,Лист2!$B:$R,14,FALSE)),"-")</f>
        <v>76.2</v>
      </c>
      <c r="L71" s="19">
        <f>IF(VLOOKUP(readme!$C71,Лист2!$B:$R,14,FALSE)="0","-",VLOOKUP(readme!$C71,Лист2!$B:$R,14,FALSE))</f>
        <v>5</v>
      </c>
    </row>
    <row r="72" spans="1:12" s="12" customFormat="1" ht="22.5" x14ac:dyDescent="0.2">
      <c r="A72" s="13">
        <v>67</v>
      </c>
      <c r="B72" s="14" t="str">
        <f>Лист2!A249</f>
        <v>Сенгилеевский район</v>
      </c>
      <c r="C72" s="15">
        <f>Лист2!B249</f>
        <v>15001</v>
      </c>
      <c r="D72" s="16" t="str">
        <f>Лист2!C249</f>
        <v>МОУ средняя школа г. Сенгилея им. Героя Советского Союза Н.Н.Вербина</v>
      </c>
      <c r="E72" s="17">
        <f>IFERROR(SUM(VLOOKUP(readme!$C72,Лист2!$B:$R,9,FALSE),VLOOKUP(readme!$C72,Лист2!$B:$R,13,FALSE),VLOOKUP(readme!$C72,Лист2!$B:$R,17,FALSE))/SUM(VLOOKUP(readme!$C72,Лист2!$B:$R,6,FALSE),VLOOKUP(readme!$C72,Лист2!$B:$R,10,FALSE),VLOOKUP(readme!$C72,Лист2!$B:$R,14,FALSE)),"-")</f>
        <v>69.673913043478265</v>
      </c>
      <c r="F72" s="27">
        <f>IFERROR(SUM(VLOOKUP(readme!$C72,Лист2!$B:$R,3,FALSE),VLOOKUP(readme!$C72,Лист2!$B:$R,4,FALSE),VLOOKUP(readme!$C72,Лист2!$B:$R,5,FALSE))/SUM(VLOOKUP(readme!$C72,Лист2!$B:$R,6,FALSE),VLOOKUP(readme!$C72,Лист2!$B:$R,10,FALSE),VLOOKUP(readme!$C72,Лист2!$B:$R,14,FALSE)),"-")</f>
        <v>0.71739130434782605</v>
      </c>
      <c r="G72" s="18">
        <f>IFERROR(SUM(VLOOKUP(readme!$C72,Лист2!$B:$R,9,FALSE))/SUM(VLOOKUP(readme!$C72,Лист2!$B:$R,6,FALSE)),"-")</f>
        <v>65.695652173913047</v>
      </c>
      <c r="H72" s="19">
        <f>IF(VLOOKUP(readme!$C72,Лист2!$B:$R,6,FALSE)="0","-",VLOOKUP(readme!$C72,Лист2!$B:$R,6,FALSE))</f>
        <v>23</v>
      </c>
      <c r="I72" s="18">
        <f>IFERROR(SUM(VLOOKUP(readme!$C72,Лист2!$B:$R,13,FALSE))/SUM(VLOOKUP(readme!$C72,Лист2!$B:$R,10,FALSE)),"-")</f>
        <v>64</v>
      </c>
      <c r="J72" s="19">
        <f>IF(VLOOKUP(readme!$C72,Лист2!$B:$R,10,FALSE)="0","-",VLOOKUP(readme!$C72,Лист2!$B:$R,10,FALSE))</f>
        <v>10</v>
      </c>
      <c r="K72" s="18">
        <f>IFERROR(SUM(VLOOKUP(readme!$C72,Лист2!$B:$R,17,FALSE))/SUM(VLOOKUP(readme!$C72,Лист2!$B:$R,14,FALSE)),"-")</f>
        <v>81.07692307692308</v>
      </c>
      <c r="L72" s="19">
        <f>IF(VLOOKUP(readme!$C72,Лист2!$B:$R,14,FALSE)="0","-",VLOOKUP(readme!$C72,Лист2!$B:$R,14,FALSE))</f>
        <v>13</v>
      </c>
    </row>
    <row r="73" spans="1:12" s="12" customFormat="1" ht="11.25" x14ac:dyDescent="0.2">
      <c r="A73" s="13">
        <v>68</v>
      </c>
      <c r="B73" s="14" t="str">
        <f>Лист2!A20</f>
        <v>город Ульяновск</v>
      </c>
      <c r="C73" s="15">
        <f>Лист2!B20</f>
        <v>52065</v>
      </c>
      <c r="D73" s="16" t="str">
        <f>Лист2!C20</f>
        <v>МБОУ гимназия №65</v>
      </c>
      <c r="E73" s="17">
        <f>IFERROR(SUM(VLOOKUP(readme!$C73,Лист2!$B:$R,9,FALSE),VLOOKUP(readme!$C73,Лист2!$B:$R,13,FALSE),VLOOKUP(readme!$C73,Лист2!$B:$R,17,FALSE))/SUM(VLOOKUP(readme!$C73,Лист2!$B:$R,6,FALSE),VLOOKUP(readme!$C73,Лист2!$B:$R,10,FALSE),VLOOKUP(readme!$C73,Лист2!$B:$R,14,FALSE)),"-")</f>
        <v>69.583333333333329</v>
      </c>
      <c r="F73" s="27">
        <f>IFERROR(SUM(VLOOKUP(readme!$C73,Лист2!$B:$R,3,FALSE),VLOOKUP(readme!$C73,Лист2!$B:$R,4,FALSE),VLOOKUP(readme!$C73,Лист2!$B:$R,5,FALSE))/SUM(VLOOKUP(readme!$C73,Лист2!$B:$R,6,FALSE),VLOOKUP(readme!$C73,Лист2!$B:$R,10,FALSE),VLOOKUP(readme!$C73,Лист2!$B:$R,14,FALSE)),"-")</f>
        <v>0.79761904761904767</v>
      </c>
      <c r="G73" s="18">
        <f>IFERROR(SUM(VLOOKUP(readme!$C73,Лист2!$B:$R,9,FALSE))/SUM(VLOOKUP(readme!$C73,Лист2!$B:$R,6,FALSE)),"-")</f>
        <v>74.88095238095238</v>
      </c>
      <c r="H73" s="19">
        <f>IF(VLOOKUP(readme!$C73,Лист2!$B:$R,6,FALSE)="0","-",VLOOKUP(readme!$C73,Лист2!$B:$R,6,FALSE))</f>
        <v>42</v>
      </c>
      <c r="I73" s="18">
        <f>IFERROR(SUM(VLOOKUP(readme!$C73,Лист2!$B:$R,13,FALSE))/SUM(VLOOKUP(readme!$C73,Лист2!$B:$R,10,FALSE)),"-")</f>
        <v>58.4</v>
      </c>
      <c r="J73" s="19">
        <f>IF(VLOOKUP(readme!$C73,Лист2!$B:$R,10,FALSE)="0","-",VLOOKUP(readme!$C73,Лист2!$B:$R,10,FALSE))</f>
        <v>25</v>
      </c>
      <c r="K73" s="18">
        <f>IFERROR(SUM(VLOOKUP(readme!$C73,Лист2!$B:$R,17,FALSE))/SUM(VLOOKUP(readme!$C73,Лист2!$B:$R,14,FALSE)),"-")</f>
        <v>72.941176470588232</v>
      </c>
      <c r="L73" s="19">
        <f>IF(VLOOKUP(readme!$C73,Лист2!$B:$R,14,FALSE)="0","-",VLOOKUP(readme!$C73,Лист2!$B:$R,14,FALSE))</f>
        <v>17</v>
      </c>
    </row>
    <row r="74" spans="1:12" s="12" customFormat="1" ht="11.25" x14ac:dyDescent="0.2">
      <c r="A74" s="13">
        <v>69</v>
      </c>
      <c r="B74" s="14" t="str">
        <f>Лист2!A131</f>
        <v>Инзенский район</v>
      </c>
      <c r="C74" s="15">
        <f>Лист2!B131</f>
        <v>5026</v>
      </c>
      <c r="D74" s="16" t="str">
        <f>Лист2!C131</f>
        <v>МКОУ Оськинская СШ</v>
      </c>
      <c r="E74" s="17">
        <f>IFERROR(SUM(VLOOKUP(readme!$C74,Лист2!$B:$R,9,FALSE),VLOOKUP(readme!$C74,Лист2!$B:$R,13,FALSE),VLOOKUP(readme!$C74,Лист2!$B:$R,17,FALSE))/SUM(VLOOKUP(readme!$C74,Лист2!$B:$R,6,FALSE),VLOOKUP(readme!$C74,Лист2!$B:$R,10,FALSE),VLOOKUP(readme!$C74,Лист2!$B:$R,14,FALSE)),"-")</f>
        <v>69.400000000000006</v>
      </c>
      <c r="F74" s="27">
        <f>IFERROR(SUM(VLOOKUP(readme!$C74,Лист2!$B:$R,3,FALSE),VLOOKUP(readme!$C74,Лист2!$B:$R,4,FALSE),VLOOKUP(readme!$C74,Лист2!$B:$R,5,FALSE))/SUM(VLOOKUP(readme!$C74,Лист2!$B:$R,6,FALSE),VLOOKUP(readme!$C74,Лист2!$B:$R,10,FALSE),VLOOKUP(readme!$C74,Лист2!$B:$R,14,FALSE)),"-")</f>
        <v>0.7</v>
      </c>
      <c r="G74" s="18">
        <f>IFERROR(SUM(VLOOKUP(readme!$C74,Лист2!$B:$R,9,FALSE))/SUM(VLOOKUP(readme!$C74,Лист2!$B:$R,6,FALSE)),"-")</f>
        <v>70.8</v>
      </c>
      <c r="H74" s="19">
        <f>IF(VLOOKUP(readme!$C74,Лист2!$B:$R,6,FALSE)="0","-",VLOOKUP(readme!$C74,Лист2!$B:$R,6,FALSE))</f>
        <v>5</v>
      </c>
      <c r="I74" s="18">
        <f>IFERROR(SUM(VLOOKUP(readme!$C74,Лист2!$B:$R,13,FALSE))/SUM(VLOOKUP(readme!$C74,Лист2!$B:$R,10,FALSE)),"-")</f>
        <v>37</v>
      </c>
      <c r="J74" s="19">
        <f>IF(VLOOKUP(readme!$C74,Лист2!$B:$R,10,FALSE)="0","-",VLOOKUP(readme!$C74,Лист2!$B:$R,10,FALSE))</f>
        <v>2</v>
      </c>
      <c r="K74" s="18">
        <f>IFERROR(SUM(VLOOKUP(readme!$C74,Лист2!$B:$R,17,FALSE))/SUM(VLOOKUP(readme!$C74,Лист2!$B:$R,14,FALSE)),"-")</f>
        <v>88.666666666666671</v>
      </c>
      <c r="L74" s="19">
        <f>IF(VLOOKUP(readme!$C74,Лист2!$B:$R,14,FALSE)="0","-",VLOOKUP(readme!$C74,Лист2!$B:$R,14,FALSE))</f>
        <v>3</v>
      </c>
    </row>
    <row r="75" spans="1:12" s="12" customFormat="1" ht="11.25" x14ac:dyDescent="0.2">
      <c r="A75" s="13">
        <v>70</v>
      </c>
      <c r="B75" s="14" t="str">
        <f>Лист2!A216</f>
        <v>Новоспасский район</v>
      </c>
      <c r="C75" s="15">
        <f>Лист2!B216</f>
        <v>12003</v>
      </c>
      <c r="D75" s="16" t="str">
        <f>Лист2!C216</f>
        <v>МОУ Красносельская СШ</v>
      </c>
      <c r="E75" s="17">
        <f>IFERROR(SUM(VLOOKUP(readme!$C75,Лист2!$B:$R,9,FALSE),VLOOKUP(readme!$C75,Лист2!$B:$R,13,FALSE),VLOOKUP(readme!$C75,Лист2!$B:$R,17,FALSE))/SUM(VLOOKUP(readme!$C75,Лист2!$B:$R,6,FALSE),VLOOKUP(readme!$C75,Лист2!$B:$R,10,FALSE),VLOOKUP(readme!$C75,Лист2!$B:$R,14,FALSE)),"-")</f>
        <v>69.266666666666666</v>
      </c>
      <c r="F75" s="27">
        <f>IFERROR(SUM(VLOOKUP(readme!$C75,Лист2!$B:$R,3,FALSE),VLOOKUP(readme!$C75,Лист2!$B:$R,4,FALSE),VLOOKUP(readme!$C75,Лист2!$B:$R,5,FALSE))/SUM(VLOOKUP(readme!$C75,Лист2!$B:$R,6,FALSE),VLOOKUP(readme!$C75,Лист2!$B:$R,10,FALSE),VLOOKUP(readme!$C75,Лист2!$B:$R,14,FALSE)),"-")</f>
        <v>0.76666666666666672</v>
      </c>
      <c r="G75" s="18">
        <f>IFERROR(SUM(VLOOKUP(readme!$C75,Лист2!$B:$R,9,FALSE))/SUM(VLOOKUP(readme!$C75,Лист2!$B:$R,6,FALSE)),"-")</f>
        <v>71.466666666666669</v>
      </c>
      <c r="H75" s="19">
        <f>IF(VLOOKUP(readme!$C75,Лист2!$B:$R,6,FALSE)="0","-",VLOOKUP(readme!$C75,Лист2!$B:$R,6,FALSE))</f>
        <v>15</v>
      </c>
      <c r="I75" s="18">
        <f>IFERROR(SUM(VLOOKUP(readme!$C75,Лист2!$B:$R,13,FALSE))/SUM(VLOOKUP(readme!$C75,Лист2!$B:$R,10,FALSE)),"-")</f>
        <v>51</v>
      </c>
      <c r="J75" s="19">
        <f>IF(VLOOKUP(readme!$C75,Лист2!$B:$R,10,FALSE)="0","-",VLOOKUP(readme!$C75,Лист2!$B:$R,10,FALSE))</f>
        <v>8</v>
      </c>
      <c r="K75" s="18">
        <f>IFERROR(SUM(VLOOKUP(readme!$C75,Лист2!$B:$R,17,FALSE))/SUM(VLOOKUP(readme!$C75,Лист2!$B:$R,14,FALSE)),"-")</f>
        <v>85.428571428571431</v>
      </c>
      <c r="L75" s="19">
        <f>IF(VLOOKUP(readme!$C75,Лист2!$B:$R,14,FALSE)="0","-",VLOOKUP(readme!$C75,Лист2!$B:$R,14,FALSE))</f>
        <v>7</v>
      </c>
    </row>
    <row r="76" spans="1:12" s="12" customFormat="1" ht="11.25" x14ac:dyDescent="0.2">
      <c r="A76" s="13">
        <v>71</v>
      </c>
      <c r="B76" s="14" t="str">
        <f>Лист2!A268</f>
        <v>Старомайнский район</v>
      </c>
      <c r="C76" s="15">
        <f>Лист2!B268</f>
        <v>17009</v>
      </c>
      <c r="D76" s="16" t="str">
        <f>Лист2!C268</f>
        <v>МКОО Большекандалинская СШ</v>
      </c>
      <c r="E76" s="17">
        <f>IFERROR(SUM(VLOOKUP(readme!$C76,Лист2!$B:$R,9,FALSE),VLOOKUP(readme!$C76,Лист2!$B:$R,13,FALSE),VLOOKUP(readme!$C76,Лист2!$B:$R,17,FALSE))/SUM(VLOOKUP(readme!$C76,Лист2!$B:$R,6,FALSE),VLOOKUP(readme!$C76,Лист2!$B:$R,10,FALSE),VLOOKUP(readme!$C76,Лист2!$B:$R,14,FALSE)),"-")</f>
        <v>69.166666666666671</v>
      </c>
      <c r="F76" s="27">
        <f>IFERROR(SUM(VLOOKUP(readme!$C76,Лист2!$B:$R,3,FALSE),VLOOKUP(readme!$C76,Лист2!$B:$R,4,FALSE),VLOOKUP(readme!$C76,Лист2!$B:$R,5,FALSE))/SUM(VLOOKUP(readme!$C76,Лист2!$B:$R,6,FALSE),VLOOKUP(readme!$C76,Лист2!$B:$R,10,FALSE),VLOOKUP(readme!$C76,Лист2!$B:$R,14,FALSE)),"-")</f>
        <v>1</v>
      </c>
      <c r="G76" s="18">
        <f>IFERROR(SUM(VLOOKUP(readme!$C76,Лист2!$B:$R,9,FALSE))/SUM(VLOOKUP(readme!$C76,Лист2!$B:$R,6,FALSE)),"-")</f>
        <v>81</v>
      </c>
      <c r="H76" s="19">
        <f>IF(VLOOKUP(readme!$C76,Лист2!$B:$R,6,FALSE)="0","-",VLOOKUP(readme!$C76,Лист2!$B:$R,6,FALSE))</f>
        <v>3</v>
      </c>
      <c r="I76" s="18">
        <f>IFERROR(SUM(VLOOKUP(readme!$C76,Лист2!$B:$R,13,FALSE))/SUM(VLOOKUP(readme!$C76,Лист2!$B:$R,10,FALSE)),"-")</f>
        <v>57.333333333333336</v>
      </c>
      <c r="J76" s="19">
        <f>IF(VLOOKUP(readme!$C76,Лист2!$B:$R,10,FALSE)="0","-",VLOOKUP(readme!$C76,Лист2!$B:$R,10,FALSE))</f>
        <v>3</v>
      </c>
      <c r="K76" s="18" t="str">
        <f>IFERROR(SUM(VLOOKUP(readme!$C76,Лист2!$B:$R,17,FALSE))/SUM(VLOOKUP(readme!$C76,Лист2!$B:$R,14,FALSE)),"-")</f>
        <v>-</v>
      </c>
      <c r="L76" s="19" t="str">
        <f>IF(VLOOKUP(readme!$C76,Лист2!$B:$R,14,FALSE)="0","-",VLOOKUP(readme!$C76,Лист2!$B:$R,14,FALSE))</f>
        <v>-</v>
      </c>
    </row>
    <row r="77" spans="1:12" s="12" customFormat="1" ht="11.25" x14ac:dyDescent="0.2">
      <c r="A77" s="13">
        <v>72</v>
      </c>
      <c r="B77" s="14" t="str">
        <f>Лист2!A196</f>
        <v>Мелекесский район</v>
      </c>
      <c r="C77" s="15">
        <f>Лист2!B196</f>
        <v>9008</v>
      </c>
      <c r="D77" s="16" t="str">
        <f>Лист2!C196</f>
        <v>МБОУ СШ им. Насырова С.А. с. Филипповка</v>
      </c>
      <c r="E77" s="17">
        <f>IFERROR(SUM(VLOOKUP(readme!$C77,Лист2!$B:$R,9,FALSE),VLOOKUP(readme!$C77,Лист2!$B:$R,13,FALSE),VLOOKUP(readme!$C77,Лист2!$B:$R,17,FALSE))/SUM(VLOOKUP(readme!$C77,Лист2!$B:$R,6,FALSE),VLOOKUP(readme!$C77,Лист2!$B:$R,10,FALSE),VLOOKUP(readme!$C77,Лист2!$B:$R,14,FALSE)),"-")</f>
        <v>69.125</v>
      </c>
      <c r="F77" s="27">
        <f>IFERROR(SUM(VLOOKUP(readme!$C77,Лист2!$B:$R,3,FALSE),VLOOKUP(readme!$C77,Лист2!$B:$R,4,FALSE),VLOOKUP(readme!$C77,Лист2!$B:$R,5,FALSE))/SUM(VLOOKUP(readme!$C77,Лист2!$B:$R,6,FALSE),VLOOKUP(readme!$C77,Лист2!$B:$R,10,FALSE),VLOOKUP(readme!$C77,Лист2!$B:$R,14,FALSE)),"-")</f>
        <v>0.75</v>
      </c>
      <c r="G77" s="18">
        <f>IFERROR(SUM(VLOOKUP(readme!$C77,Лист2!$B:$R,9,FALSE))/SUM(VLOOKUP(readme!$C77,Лист2!$B:$R,6,FALSE)),"-")</f>
        <v>69</v>
      </c>
      <c r="H77" s="19">
        <f>IF(VLOOKUP(readme!$C77,Лист2!$B:$R,6,FALSE)="0","-",VLOOKUP(readme!$C77,Лист2!$B:$R,6,FALSE))</f>
        <v>4</v>
      </c>
      <c r="I77" s="18">
        <f>IFERROR(SUM(VLOOKUP(readme!$C77,Лист2!$B:$R,13,FALSE))/SUM(VLOOKUP(readme!$C77,Лист2!$B:$R,10,FALSE)),"-")</f>
        <v>67</v>
      </c>
      <c r="J77" s="19">
        <f>IF(VLOOKUP(readme!$C77,Лист2!$B:$R,10,FALSE)="0","-",VLOOKUP(readme!$C77,Лист2!$B:$R,10,FALSE))</f>
        <v>2</v>
      </c>
      <c r="K77" s="18">
        <f>IFERROR(SUM(VLOOKUP(readme!$C77,Лист2!$B:$R,17,FALSE))/SUM(VLOOKUP(readme!$C77,Лист2!$B:$R,14,FALSE)),"-")</f>
        <v>71.5</v>
      </c>
      <c r="L77" s="19">
        <f>IF(VLOOKUP(readme!$C77,Лист2!$B:$R,14,FALSE)="0","-",VLOOKUP(readme!$C77,Лист2!$B:$R,14,FALSE))</f>
        <v>2</v>
      </c>
    </row>
    <row r="78" spans="1:12" s="12" customFormat="1" ht="10.5" customHeight="1" x14ac:dyDescent="0.2">
      <c r="A78" s="13">
        <v>73</v>
      </c>
      <c r="B78" s="14" t="str">
        <f>Лист2!A188</f>
        <v>Мелекесский район</v>
      </c>
      <c r="C78" s="15">
        <f>Лист2!B188</f>
        <v>9013</v>
      </c>
      <c r="D78" s="16" t="str">
        <f>Лист2!C188</f>
        <v>МБОУ "Средняя школа с. Никольское-на-Черемшане"</v>
      </c>
      <c r="E78" s="17">
        <f>IFERROR(SUM(VLOOKUP(readme!$C78,Лист2!$B:$R,9,FALSE),VLOOKUP(readme!$C78,Лист2!$B:$R,13,FALSE),VLOOKUP(readme!$C78,Лист2!$B:$R,17,FALSE))/SUM(VLOOKUP(readme!$C78,Лист2!$B:$R,6,FALSE),VLOOKUP(readme!$C78,Лист2!$B:$R,10,FALSE),VLOOKUP(readme!$C78,Лист2!$B:$R,14,FALSE)),"-")</f>
        <v>69</v>
      </c>
      <c r="F78" s="27">
        <f>IFERROR(SUM(VLOOKUP(readme!$C78,Лист2!$B:$R,3,FALSE),VLOOKUP(readme!$C78,Лист2!$B:$R,4,FALSE),VLOOKUP(readme!$C78,Лист2!$B:$R,5,FALSE))/SUM(VLOOKUP(readme!$C78,Лист2!$B:$R,6,FALSE),VLOOKUP(readme!$C78,Лист2!$B:$R,10,FALSE),VLOOKUP(readme!$C78,Лист2!$B:$R,14,FALSE)),"-")</f>
        <v>0.5</v>
      </c>
      <c r="G78" s="18">
        <f>IFERROR(SUM(VLOOKUP(readme!$C78,Лист2!$B:$R,9,FALSE))/SUM(VLOOKUP(readme!$C78,Лист2!$B:$R,6,FALSE)),"-")</f>
        <v>64</v>
      </c>
      <c r="H78" s="19">
        <f>IF(VLOOKUP(readme!$C78,Лист2!$B:$R,6,FALSE)="0","-",VLOOKUP(readme!$C78,Лист2!$B:$R,6,FALSE))</f>
        <v>2</v>
      </c>
      <c r="I78" s="18" t="str">
        <f>IFERROR(SUM(VLOOKUP(readme!$C78,Лист2!$B:$R,13,FALSE))/SUM(VLOOKUP(readme!$C78,Лист2!$B:$R,10,FALSE)),"-")</f>
        <v>-</v>
      </c>
      <c r="J78" s="19" t="str">
        <f>IF(VLOOKUP(readme!$C78,Лист2!$B:$R,10,FALSE)="0","-",VLOOKUP(readme!$C78,Лист2!$B:$R,10,FALSE))</f>
        <v>-</v>
      </c>
      <c r="K78" s="18">
        <f>IFERROR(SUM(VLOOKUP(readme!$C78,Лист2!$B:$R,17,FALSE))/SUM(VLOOKUP(readme!$C78,Лист2!$B:$R,14,FALSE)),"-")</f>
        <v>74</v>
      </c>
      <c r="L78" s="19">
        <f>IF(VLOOKUP(readme!$C78,Лист2!$B:$R,14,FALSE)="0","-",VLOOKUP(readme!$C78,Лист2!$B:$R,14,FALSE))</f>
        <v>2</v>
      </c>
    </row>
    <row r="79" spans="1:12" s="12" customFormat="1" ht="11.25" x14ac:dyDescent="0.2">
      <c r="A79" s="13">
        <v>74</v>
      </c>
      <c r="B79" s="14" t="str">
        <f>Лист2!A199</f>
        <v>Николаевский район</v>
      </c>
      <c r="C79" s="15">
        <f>Лист2!B199</f>
        <v>10005</v>
      </c>
      <c r="D79" s="16" t="str">
        <f>Лист2!C199</f>
        <v>МОУ Баевская СШ</v>
      </c>
      <c r="E79" s="17">
        <f>IFERROR(SUM(VLOOKUP(readme!$C79,Лист2!$B:$R,9,FALSE),VLOOKUP(readme!$C79,Лист2!$B:$R,13,FALSE),VLOOKUP(readme!$C79,Лист2!$B:$R,17,FALSE))/SUM(VLOOKUP(readme!$C79,Лист2!$B:$R,6,FALSE),VLOOKUP(readme!$C79,Лист2!$B:$R,10,FALSE),VLOOKUP(readme!$C79,Лист2!$B:$R,14,FALSE)),"-")</f>
        <v>69</v>
      </c>
      <c r="F79" s="27">
        <f>IFERROR(SUM(VLOOKUP(readme!$C79,Лист2!$B:$R,3,FALSE),VLOOKUP(readme!$C79,Лист2!$B:$R,4,FALSE),VLOOKUP(readme!$C79,Лист2!$B:$R,5,FALSE))/SUM(VLOOKUP(readme!$C79,Лист2!$B:$R,6,FALSE),VLOOKUP(readme!$C79,Лист2!$B:$R,10,FALSE),VLOOKUP(readme!$C79,Лист2!$B:$R,14,FALSE)),"-")</f>
        <v>0.75</v>
      </c>
      <c r="G79" s="18">
        <f>IFERROR(SUM(VLOOKUP(readme!$C79,Лист2!$B:$R,9,FALSE))/SUM(VLOOKUP(readme!$C79,Лист2!$B:$R,6,FALSE)),"-")</f>
        <v>71</v>
      </c>
      <c r="H79" s="19">
        <f>IF(VLOOKUP(readme!$C79,Лист2!$B:$R,6,FALSE)="0","-",VLOOKUP(readme!$C79,Лист2!$B:$R,6,FALSE))</f>
        <v>4</v>
      </c>
      <c r="I79" s="18">
        <f>IFERROR(SUM(VLOOKUP(readme!$C79,Лист2!$B:$R,13,FALSE))/SUM(VLOOKUP(readme!$C79,Лист2!$B:$R,10,FALSE)),"-")</f>
        <v>58</v>
      </c>
      <c r="J79" s="19">
        <f>IF(VLOOKUP(readme!$C79,Лист2!$B:$R,10,FALSE)="0","-",VLOOKUP(readme!$C79,Лист2!$B:$R,10,FALSE))</f>
        <v>2</v>
      </c>
      <c r="K79" s="18">
        <f>IFERROR(SUM(VLOOKUP(readme!$C79,Лист2!$B:$R,17,FALSE))/SUM(VLOOKUP(readme!$C79,Лист2!$B:$R,14,FALSE)),"-")</f>
        <v>76</v>
      </c>
      <c r="L79" s="19">
        <f>IF(VLOOKUP(readme!$C79,Лист2!$B:$R,14,FALSE)="0","-",VLOOKUP(readme!$C79,Лист2!$B:$R,14,FALSE))</f>
        <v>2</v>
      </c>
    </row>
    <row r="80" spans="1:12" s="12" customFormat="1" ht="11.25" x14ac:dyDescent="0.2">
      <c r="A80" s="13">
        <v>75</v>
      </c>
      <c r="B80" s="14" t="str">
        <f>Лист2!A96</f>
        <v>город Димитровград</v>
      </c>
      <c r="C80" s="15">
        <f>Лист2!B96</f>
        <v>2023</v>
      </c>
      <c r="D80" s="16" t="str">
        <f>Лист2!C96</f>
        <v>МБОУ "СШ № 23"</v>
      </c>
      <c r="E80" s="17">
        <f>IFERROR(SUM(VLOOKUP(readme!$C80,Лист2!$B:$R,9,FALSE),VLOOKUP(readme!$C80,Лист2!$B:$R,13,FALSE),VLOOKUP(readme!$C80,Лист2!$B:$R,17,FALSE))/SUM(VLOOKUP(readme!$C80,Лист2!$B:$R,6,FALSE),VLOOKUP(readme!$C80,Лист2!$B:$R,10,FALSE),VLOOKUP(readme!$C80,Лист2!$B:$R,14,FALSE)),"-")</f>
        <v>68.933333333333337</v>
      </c>
      <c r="F80" s="27">
        <f>IFERROR(SUM(VLOOKUP(readme!$C80,Лист2!$B:$R,3,FALSE),VLOOKUP(readme!$C80,Лист2!$B:$R,4,FALSE),VLOOKUP(readme!$C80,Лист2!$B:$R,5,FALSE))/SUM(VLOOKUP(readme!$C80,Лист2!$B:$R,6,FALSE),VLOOKUP(readme!$C80,Лист2!$B:$R,10,FALSE),VLOOKUP(readme!$C80,Лист2!$B:$R,14,FALSE)),"-")</f>
        <v>0.73333333333333328</v>
      </c>
      <c r="G80" s="18">
        <f>IFERROR(SUM(VLOOKUP(readme!$C80,Лист2!$B:$R,9,FALSE))/SUM(VLOOKUP(readme!$C80,Лист2!$B:$R,6,FALSE)),"-")</f>
        <v>66.266666666666666</v>
      </c>
      <c r="H80" s="19">
        <f>IF(VLOOKUP(readme!$C80,Лист2!$B:$R,6,FALSE)="0","-",VLOOKUP(readme!$C80,Лист2!$B:$R,6,FALSE))</f>
        <v>15</v>
      </c>
      <c r="I80" s="18">
        <f>IFERROR(SUM(VLOOKUP(readme!$C80,Лист2!$B:$R,13,FALSE))/SUM(VLOOKUP(readme!$C80,Лист2!$B:$R,10,FALSE)),"-")</f>
        <v>69.142857142857139</v>
      </c>
      <c r="J80" s="19">
        <f>IF(VLOOKUP(readme!$C80,Лист2!$B:$R,10,FALSE)="0","-",VLOOKUP(readme!$C80,Лист2!$B:$R,10,FALSE))</f>
        <v>7</v>
      </c>
      <c r="K80" s="18">
        <f>IFERROR(SUM(VLOOKUP(readme!$C80,Лист2!$B:$R,17,FALSE))/SUM(VLOOKUP(readme!$C80,Лист2!$B:$R,14,FALSE)),"-")</f>
        <v>73.75</v>
      </c>
      <c r="L80" s="19">
        <f>IF(VLOOKUP(readme!$C80,Лист2!$B:$R,14,FALSE)="0","-",VLOOKUP(readme!$C80,Лист2!$B:$R,14,FALSE))</f>
        <v>8</v>
      </c>
    </row>
    <row r="81" spans="1:12" s="12" customFormat="1" ht="11.25" x14ac:dyDescent="0.2">
      <c r="A81" s="13">
        <v>76</v>
      </c>
      <c r="B81" s="14" t="str">
        <f>Лист2!A259</f>
        <v>Старомайнский район</v>
      </c>
      <c r="C81" s="15">
        <f>Лист2!B259</f>
        <v>17003</v>
      </c>
      <c r="D81" s="16" t="str">
        <f>Лист2!C259</f>
        <v>МБОО Дмитриево Помряскинская СШ</v>
      </c>
      <c r="E81" s="17">
        <f>IFERROR(SUM(VLOOKUP(readme!$C81,Лист2!$B:$R,9,FALSE),VLOOKUP(readme!$C81,Лист2!$B:$R,13,FALSE),VLOOKUP(readme!$C81,Лист2!$B:$R,17,FALSE))/SUM(VLOOKUP(readme!$C81,Лист2!$B:$R,6,FALSE),VLOOKUP(readme!$C81,Лист2!$B:$R,10,FALSE),VLOOKUP(readme!$C81,Лист2!$B:$R,14,FALSE)),"-")</f>
        <v>68.875</v>
      </c>
      <c r="F81" s="27">
        <f>IFERROR(SUM(VLOOKUP(readme!$C81,Лист2!$B:$R,3,FALSE),VLOOKUP(readme!$C81,Лист2!$B:$R,4,FALSE),VLOOKUP(readme!$C81,Лист2!$B:$R,5,FALSE))/SUM(VLOOKUP(readme!$C81,Лист2!$B:$R,6,FALSE),VLOOKUP(readme!$C81,Лист2!$B:$R,10,FALSE),VLOOKUP(readme!$C81,Лист2!$B:$R,14,FALSE)),"-")</f>
        <v>0.75</v>
      </c>
      <c r="G81" s="18">
        <f>IFERROR(SUM(VLOOKUP(readme!$C81,Лист2!$B:$R,9,FALSE))/SUM(VLOOKUP(readme!$C81,Лист2!$B:$R,6,FALSE)),"-")</f>
        <v>68.25</v>
      </c>
      <c r="H81" s="19">
        <f>IF(VLOOKUP(readme!$C81,Лист2!$B:$R,6,FALSE)="0","-",VLOOKUP(readme!$C81,Лист2!$B:$R,6,FALSE))</f>
        <v>4</v>
      </c>
      <c r="I81" s="18">
        <f>IFERROR(SUM(VLOOKUP(readme!$C81,Лист2!$B:$R,13,FALSE))/SUM(VLOOKUP(readme!$C81,Лист2!$B:$R,10,FALSE)),"-")</f>
        <v>49</v>
      </c>
      <c r="J81" s="19">
        <f>IF(VLOOKUP(readme!$C81,Лист2!$B:$R,10,FALSE)="0","-",VLOOKUP(readme!$C81,Лист2!$B:$R,10,FALSE))</f>
        <v>2</v>
      </c>
      <c r="K81" s="18">
        <f>IFERROR(SUM(VLOOKUP(readme!$C81,Лист2!$B:$R,17,FALSE))/SUM(VLOOKUP(readme!$C81,Лист2!$B:$R,14,FALSE)),"-")</f>
        <v>90</v>
      </c>
      <c r="L81" s="19">
        <f>IF(VLOOKUP(readme!$C81,Лист2!$B:$R,14,FALSE)="0","-",VLOOKUP(readme!$C81,Лист2!$B:$R,14,FALSE))</f>
        <v>2</v>
      </c>
    </row>
    <row r="82" spans="1:12" s="12" customFormat="1" ht="11.25" x14ac:dyDescent="0.2">
      <c r="A82" s="13">
        <v>77</v>
      </c>
      <c r="B82" s="14" t="str">
        <f>Лист2!A258</f>
        <v>Старокулаткинский район</v>
      </c>
      <c r="C82" s="15">
        <f>Лист2!B258</f>
        <v>16004</v>
      </c>
      <c r="D82" s="16" t="str">
        <f>Лист2!C258</f>
        <v>МКОО "СТАРОАТЛАШСКАЯ СРЕДНЯЯ ШКОЛА"</v>
      </c>
      <c r="E82" s="17">
        <f>IFERROR(SUM(VLOOKUP(readme!$C82,Лист2!$B:$R,9,FALSE),VLOOKUP(readme!$C82,Лист2!$B:$R,13,FALSE),VLOOKUP(readme!$C82,Лист2!$B:$R,17,FALSE))/SUM(VLOOKUP(readme!$C82,Лист2!$B:$R,6,FALSE),VLOOKUP(readme!$C82,Лист2!$B:$R,10,FALSE),VLOOKUP(readme!$C82,Лист2!$B:$R,14,FALSE)),"-")</f>
        <v>68.666666666666671</v>
      </c>
      <c r="F82" s="27">
        <f>IFERROR(SUM(VLOOKUP(readme!$C82,Лист2!$B:$R,3,FALSE),VLOOKUP(readme!$C82,Лист2!$B:$R,4,FALSE),VLOOKUP(readme!$C82,Лист2!$B:$R,5,FALSE))/SUM(VLOOKUP(readme!$C82,Лист2!$B:$R,6,FALSE),VLOOKUP(readme!$C82,Лист2!$B:$R,10,FALSE),VLOOKUP(readme!$C82,Лист2!$B:$R,14,FALSE)),"-")</f>
        <v>0.5</v>
      </c>
      <c r="G82" s="18">
        <f>IFERROR(SUM(VLOOKUP(readme!$C82,Лист2!$B:$R,9,FALSE))/SUM(VLOOKUP(readme!$C82,Лист2!$B:$R,6,FALSE)),"-")</f>
        <v>63</v>
      </c>
      <c r="H82" s="19">
        <f>IF(VLOOKUP(readme!$C82,Лист2!$B:$R,6,FALSE)="0","-",VLOOKUP(readme!$C82,Лист2!$B:$R,6,FALSE))</f>
        <v>3</v>
      </c>
      <c r="I82" s="18" t="str">
        <f>IFERROR(SUM(VLOOKUP(readme!$C82,Лист2!$B:$R,13,FALSE))/SUM(VLOOKUP(readme!$C82,Лист2!$B:$R,10,FALSE)),"-")</f>
        <v>-</v>
      </c>
      <c r="J82" s="19" t="str">
        <f>IF(VLOOKUP(readme!$C82,Лист2!$B:$R,10,FALSE)="0","-",VLOOKUP(readme!$C82,Лист2!$B:$R,10,FALSE))</f>
        <v>-</v>
      </c>
      <c r="K82" s="18">
        <f>IFERROR(SUM(VLOOKUP(readme!$C82,Лист2!$B:$R,17,FALSE))/SUM(VLOOKUP(readme!$C82,Лист2!$B:$R,14,FALSE)),"-")</f>
        <v>74.333333333333329</v>
      </c>
      <c r="L82" s="19">
        <f>IF(VLOOKUP(readme!$C82,Лист2!$B:$R,14,FALSE)="0","-",VLOOKUP(readme!$C82,Лист2!$B:$R,14,FALSE))</f>
        <v>3</v>
      </c>
    </row>
    <row r="83" spans="1:12" s="12" customFormat="1" ht="11.25" x14ac:dyDescent="0.2">
      <c r="A83" s="13">
        <v>78</v>
      </c>
      <c r="B83" s="14" t="str">
        <f>Лист2!A88</f>
        <v>город Димитровград</v>
      </c>
      <c r="C83" s="15">
        <f>Лист2!B88</f>
        <v>2009</v>
      </c>
      <c r="D83" s="16" t="str">
        <f>Лист2!C88</f>
        <v>МБОУ СШ № 9 им.Г.Ф.Полнова</v>
      </c>
      <c r="E83" s="17">
        <f>IFERROR(SUM(VLOOKUP(readme!$C83,Лист2!$B:$R,9,FALSE),VLOOKUP(readme!$C83,Лист2!$B:$R,13,FALSE),VLOOKUP(readme!$C83,Лист2!$B:$R,17,FALSE))/SUM(VLOOKUP(readme!$C83,Лист2!$B:$R,6,FALSE),VLOOKUP(readme!$C83,Лист2!$B:$R,10,FALSE),VLOOKUP(readme!$C83,Лист2!$B:$R,14,FALSE)),"-")</f>
        <v>68.595238095238102</v>
      </c>
      <c r="F83" s="27">
        <f>IFERROR(SUM(VLOOKUP(readme!$C83,Лист2!$B:$R,3,FALSE),VLOOKUP(readme!$C83,Лист2!$B:$R,4,FALSE),VLOOKUP(readme!$C83,Лист2!$B:$R,5,FALSE))/SUM(VLOOKUP(readme!$C83,Лист2!$B:$R,6,FALSE),VLOOKUP(readme!$C83,Лист2!$B:$R,10,FALSE),VLOOKUP(readme!$C83,Лист2!$B:$R,14,FALSE)),"-")</f>
        <v>0.7142857142857143</v>
      </c>
      <c r="G83" s="18">
        <f>IFERROR(SUM(VLOOKUP(readme!$C83,Лист2!$B:$R,9,FALSE))/SUM(VLOOKUP(readme!$C83,Лист2!$B:$R,6,FALSE)),"-")</f>
        <v>71.904761904761898</v>
      </c>
      <c r="H83" s="19">
        <f>IF(VLOOKUP(readme!$C83,Лист2!$B:$R,6,FALSE)="0","-",VLOOKUP(readme!$C83,Лист2!$B:$R,6,FALSE))</f>
        <v>21</v>
      </c>
      <c r="I83" s="18">
        <f>IFERROR(SUM(VLOOKUP(readme!$C83,Лист2!$B:$R,13,FALSE))/SUM(VLOOKUP(readme!$C83,Лист2!$B:$R,10,FALSE)),"-")</f>
        <v>54</v>
      </c>
      <c r="J83" s="19">
        <f>IF(VLOOKUP(readme!$C83,Лист2!$B:$R,10,FALSE)="0","-",VLOOKUP(readme!$C83,Лист2!$B:$R,10,FALSE))</f>
        <v>9</v>
      </c>
      <c r="K83" s="18">
        <f>IFERROR(SUM(VLOOKUP(readme!$C83,Лист2!$B:$R,17,FALSE))/SUM(VLOOKUP(readme!$C83,Лист2!$B:$R,14,FALSE)),"-")</f>
        <v>73.75</v>
      </c>
      <c r="L83" s="19">
        <f>IF(VLOOKUP(readme!$C83,Лист2!$B:$R,14,FALSE)="0","-",VLOOKUP(readme!$C83,Лист2!$B:$R,14,FALSE))</f>
        <v>12</v>
      </c>
    </row>
    <row r="84" spans="1:12" s="12" customFormat="1" ht="11.25" x14ac:dyDescent="0.2">
      <c r="A84" s="13">
        <v>79</v>
      </c>
      <c r="B84" s="14" t="str">
        <f>Лист2!A49</f>
        <v>город Ульяновск</v>
      </c>
      <c r="C84" s="15">
        <f>Лист2!B49</f>
        <v>52009</v>
      </c>
      <c r="D84" s="16" t="str">
        <f>Лист2!C49</f>
        <v>МБОУ "Средняя школа № 9"</v>
      </c>
      <c r="E84" s="17">
        <f>IFERROR(SUM(VLOOKUP(readme!$C84,Лист2!$B:$R,9,FALSE),VLOOKUP(readme!$C84,Лист2!$B:$R,13,FALSE),VLOOKUP(readme!$C84,Лист2!$B:$R,17,FALSE))/SUM(VLOOKUP(readme!$C84,Лист2!$B:$R,6,FALSE),VLOOKUP(readme!$C84,Лист2!$B:$R,10,FALSE),VLOOKUP(readme!$C84,Лист2!$B:$R,14,FALSE)),"-")</f>
        <v>68.5</v>
      </c>
      <c r="F84" s="27">
        <f>IFERROR(SUM(VLOOKUP(readme!$C84,Лист2!$B:$R,3,FALSE),VLOOKUP(readme!$C84,Лист2!$B:$R,4,FALSE),VLOOKUP(readme!$C84,Лист2!$B:$R,5,FALSE))/SUM(VLOOKUP(readme!$C84,Лист2!$B:$R,6,FALSE),VLOOKUP(readme!$C84,Лист2!$B:$R,10,FALSE),VLOOKUP(readme!$C84,Лист2!$B:$R,14,FALSE)),"-")</f>
        <v>0.61111111111111116</v>
      </c>
      <c r="G84" s="18">
        <f>IFERROR(SUM(VLOOKUP(readme!$C84,Лист2!$B:$R,9,FALSE))/SUM(VLOOKUP(readme!$C84,Лист2!$B:$R,6,FALSE)),"-")</f>
        <v>67.611111111111114</v>
      </c>
      <c r="H84" s="19">
        <f>IF(VLOOKUP(readme!$C84,Лист2!$B:$R,6,FALSE)="0","-",VLOOKUP(readme!$C84,Лист2!$B:$R,6,FALSE))</f>
        <v>18</v>
      </c>
      <c r="I84" s="18">
        <f>IFERROR(SUM(VLOOKUP(readme!$C84,Лист2!$B:$R,13,FALSE))/SUM(VLOOKUP(readme!$C84,Лист2!$B:$R,10,FALSE)),"-")</f>
        <v>41.25</v>
      </c>
      <c r="J84" s="19">
        <f>IF(VLOOKUP(readme!$C84,Лист2!$B:$R,10,FALSE)="0","-",VLOOKUP(readme!$C84,Лист2!$B:$R,10,FALSE))</f>
        <v>4</v>
      </c>
      <c r="K84" s="18">
        <f>IFERROR(SUM(VLOOKUP(readme!$C84,Лист2!$B:$R,17,FALSE))/SUM(VLOOKUP(readme!$C84,Лист2!$B:$R,14,FALSE)),"-")</f>
        <v>77.428571428571431</v>
      </c>
      <c r="L84" s="19">
        <f>IF(VLOOKUP(readme!$C84,Лист2!$B:$R,14,FALSE)="0","-",VLOOKUP(readme!$C84,Лист2!$B:$R,14,FALSE))</f>
        <v>14</v>
      </c>
    </row>
    <row r="85" spans="1:12" s="12" customFormat="1" ht="11.25" x14ac:dyDescent="0.2">
      <c r="A85" s="13">
        <v>80</v>
      </c>
      <c r="B85" s="14" t="str">
        <f>Лист2!A7</f>
        <v>город Ульяновск</v>
      </c>
      <c r="C85" s="15">
        <f>Лист2!B7</f>
        <v>52086</v>
      </c>
      <c r="D85" s="16" t="str">
        <f>Лист2!C7</f>
        <v>МБОУ "СШ № 86  И.И.Вереникина"</v>
      </c>
      <c r="E85" s="17">
        <f>IFERROR(SUM(VLOOKUP(readme!$C85,Лист2!$B:$R,9,FALSE),VLOOKUP(readme!$C85,Лист2!$B:$R,13,FALSE),VLOOKUP(readme!$C85,Лист2!$B:$R,17,FALSE))/SUM(VLOOKUP(readme!$C85,Лист2!$B:$R,6,FALSE),VLOOKUP(readme!$C85,Лист2!$B:$R,10,FALSE),VLOOKUP(readme!$C85,Лист2!$B:$R,14,FALSE)),"-")</f>
        <v>68.44736842105263</v>
      </c>
      <c r="F85" s="27">
        <f>IFERROR(SUM(VLOOKUP(readme!$C85,Лист2!$B:$R,3,FALSE),VLOOKUP(readme!$C85,Лист2!$B:$R,4,FALSE),VLOOKUP(readme!$C85,Лист2!$B:$R,5,FALSE))/SUM(VLOOKUP(readme!$C85,Лист2!$B:$R,6,FALSE),VLOOKUP(readme!$C85,Лист2!$B:$R,10,FALSE),VLOOKUP(readme!$C85,Лист2!$B:$R,14,FALSE)),"-")</f>
        <v>0.63157894736842102</v>
      </c>
      <c r="G85" s="18">
        <f>IFERROR(SUM(VLOOKUP(readme!$C85,Лист2!$B:$R,9,FALSE))/SUM(VLOOKUP(readme!$C85,Лист2!$B:$R,6,FALSE)),"-")</f>
        <v>65.05263157894737</v>
      </c>
      <c r="H85" s="19">
        <f>IF(VLOOKUP(readme!$C85,Лист2!$B:$R,6,FALSE)="0","-",VLOOKUP(readme!$C85,Лист2!$B:$R,6,FALSE))</f>
        <v>19</v>
      </c>
      <c r="I85" s="18">
        <f>IFERROR(SUM(VLOOKUP(readme!$C85,Лист2!$B:$R,13,FALSE))/SUM(VLOOKUP(readme!$C85,Лист2!$B:$R,10,FALSE)),"-")</f>
        <v>65.599999999999994</v>
      </c>
      <c r="J85" s="19">
        <f>IF(VLOOKUP(readme!$C85,Лист2!$B:$R,10,FALSE)="0","-",VLOOKUP(readme!$C85,Лист2!$B:$R,10,FALSE))</f>
        <v>5</v>
      </c>
      <c r="K85" s="18">
        <f>IFERROR(SUM(VLOOKUP(readme!$C85,Лист2!$B:$R,17,FALSE))/SUM(VLOOKUP(readme!$C85,Лист2!$B:$R,14,FALSE)),"-")</f>
        <v>74.071428571428569</v>
      </c>
      <c r="L85" s="19">
        <f>IF(VLOOKUP(readme!$C85,Лист2!$B:$R,14,FALSE)="0","-",VLOOKUP(readme!$C85,Лист2!$B:$R,14,FALSE))</f>
        <v>14</v>
      </c>
    </row>
    <row r="86" spans="1:12" s="12" customFormat="1" ht="11.25" x14ac:dyDescent="0.2">
      <c r="A86" s="13">
        <v>81</v>
      </c>
      <c r="B86" s="14" t="str">
        <f>Лист2!A28</f>
        <v>город Ульяновск</v>
      </c>
      <c r="C86" s="15">
        <f>Лист2!B28</f>
        <v>53031</v>
      </c>
      <c r="D86" s="16" t="str">
        <f>Лист2!C28</f>
        <v>МБОУ "СШ № 31"</v>
      </c>
      <c r="E86" s="17">
        <f>IFERROR(SUM(VLOOKUP(readme!$C86,Лист2!$B:$R,9,FALSE),VLOOKUP(readme!$C86,Лист2!$B:$R,13,FALSE),VLOOKUP(readme!$C86,Лист2!$B:$R,17,FALSE))/SUM(VLOOKUP(readme!$C86,Лист2!$B:$R,6,FALSE),VLOOKUP(readme!$C86,Лист2!$B:$R,10,FALSE),VLOOKUP(readme!$C86,Лист2!$B:$R,14,FALSE)),"-")</f>
        <v>68.434210526315795</v>
      </c>
      <c r="F86" s="27">
        <f>IFERROR(SUM(VLOOKUP(readme!$C86,Лист2!$B:$R,3,FALSE),VLOOKUP(readme!$C86,Лист2!$B:$R,4,FALSE),VLOOKUP(readme!$C86,Лист2!$B:$R,5,FALSE))/SUM(VLOOKUP(readme!$C86,Лист2!$B:$R,6,FALSE),VLOOKUP(readme!$C86,Лист2!$B:$R,10,FALSE),VLOOKUP(readme!$C86,Лист2!$B:$R,14,FALSE)),"-")</f>
        <v>0.76315789473684215</v>
      </c>
      <c r="G86" s="18">
        <f>IFERROR(SUM(VLOOKUP(readme!$C86,Лист2!$B:$R,9,FALSE))/SUM(VLOOKUP(readme!$C86,Лист2!$B:$R,6,FALSE)),"-")</f>
        <v>65.368421052631575</v>
      </c>
      <c r="H86" s="19">
        <f>IF(VLOOKUP(readme!$C86,Лист2!$B:$R,6,FALSE)="0","-",VLOOKUP(readme!$C86,Лист2!$B:$R,6,FALSE))</f>
        <v>38</v>
      </c>
      <c r="I86" s="18">
        <f>IFERROR(SUM(VLOOKUP(readme!$C86,Лист2!$B:$R,13,FALSE))/SUM(VLOOKUP(readme!$C86,Лист2!$B:$R,10,FALSE)),"-")</f>
        <v>62.3</v>
      </c>
      <c r="J86" s="19">
        <f>IF(VLOOKUP(readme!$C86,Лист2!$B:$R,10,FALSE)="0","-",VLOOKUP(readme!$C86,Лист2!$B:$R,10,FALSE))</f>
        <v>20</v>
      </c>
      <c r="K86" s="18">
        <f>IFERROR(SUM(VLOOKUP(readme!$C86,Лист2!$B:$R,17,FALSE))/SUM(VLOOKUP(readme!$C86,Лист2!$B:$R,14,FALSE)),"-")</f>
        <v>81.722222222222229</v>
      </c>
      <c r="L86" s="19">
        <f>IF(VLOOKUP(readme!$C86,Лист2!$B:$R,14,FALSE)="0","-",VLOOKUP(readme!$C86,Лист2!$B:$R,14,FALSE))</f>
        <v>18</v>
      </c>
    </row>
    <row r="87" spans="1:12" s="12" customFormat="1" ht="11.25" x14ac:dyDescent="0.2">
      <c r="A87" s="13">
        <v>82</v>
      </c>
      <c r="B87" s="14" t="str">
        <f>Лист2!A215</f>
        <v>Новомалыклинский район</v>
      </c>
      <c r="C87" s="15">
        <f>Лист2!B215</f>
        <v>11008</v>
      </c>
      <c r="D87" s="16" t="str">
        <f>Лист2!C215</f>
        <v>МОУ Новочеремшанская СШ</v>
      </c>
      <c r="E87" s="17">
        <f>IFERROR(SUM(VLOOKUP(readme!$C87,Лист2!$B:$R,9,FALSE),VLOOKUP(readme!$C87,Лист2!$B:$R,13,FALSE),VLOOKUP(readme!$C87,Лист2!$B:$R,17,FALSE))/SUM(VLOOKUP(readme!$C87,Лист2!$B:$R,6,FALSE),VLOOKUP(readme!$C87,Лист2!$B:$R,10,FALSE),VLOOKUP(readme!$C87,Лист2!$B:$R,14,FALSE)),"-")</f>
        <v>68.285714285714292</v>
      </c>
      <c r="F87" s="27">
        <f>IFERROR(SUM(VLOOKUP(readme!$C87,Лист2!$B:$R,3,FALSE),VLOOKUP(readme!$C87,Лист2!$B:$R,4,FALSE),VLOOKUP(readme!$C87,Лист2!$B:$R,5,FALSE))/SUM(VLOOKUP(readme!$C87,Лист2!$B:$R,6,FALSE),VLOOKUP(readme!$C87,Лист2!$B:$R,10,FALSE),VLOOKUP(readme!$C87,Лист2!$B:$R,14,FALSE)),"-")</f>
        <v>0.7857142857142857</v>
      </c>
      <c r="G87" s="18">
        <f>IFERROR(SUM(VLOOKUP(readme!$C87,Лист2!$B:$R,9,FALSE))/SUM(VLOOKUP(readme!$C87,Лист2!$B:$R,6,FALSE)),"-")</f>
        <v>71.428571428571431</v>
      </c>
      <c r="H87" s="19">
        <f>IF(VLOOKUP(readme!$C87,Лист2!$B:$R,6,FALSE)="0","-",VLOOKUP(readme!$C87,Лист2!$B:$R,6,FALSE))</f>
        <v>7</v>
      </c>
      <c r="I87" s="18">
        <f>IFERROR(SUM(VLOOKUP(readme!$C87,Лист2!$B:$R,13,FALSE))/SUM(VLOOKUP(readme!$C87,Лист2!$B:$R,10,FALSE)),"-")</f>
        <v>46.25</v>
      </c>
      <c r="J87" s="19">
        <f>IF(VLOOKUP(readme!$C87,Лист2!$B:$R,10,FALSE)="0","-",VLOOKUP(readme!$C87,Лист2!$B:$R,10,FALSE))</f>
        <v>4</v>
      </c>
      <c r="K87" s="18">
        <f>IFERROR(SUM(VLOOKUP(readme!$C87,Лист2!$B:$R,17,FALSE))/SUM(VLOOKUP(readme!$C87,Лист2!$B:$R,14,FALSE)),"-")</f>
        <v>90.333333333333329</v>
      </c>
      <c r="L87" s="19">
        <f>IF(VLOOKUP(readme!$C87,Лист2!$B:$R,14,FALSE)="0","-",VLOOKUP(readme!$C87,Лист2!$B:$R,14,FALSE))</f>
        <v>3</v>
      </c>
    </row>
    <row r="88" spans="1:12" s="12" customFormat="1" ht="11.25" x14ac:dyDescent="0.2">
      <c r="A88" s="13">
        <v>83</v>
      </c>
      <c r="B88" s="14" t="str">
        <f>Лист2!A313</f>
        <v>Цильнинский район</v>
      </c>
      <c r="C88" s="15">
        <f>Лист2!B313</f>
        <v>21018</v>
      </c>
      <c r="D88" s="16" t="str">
        <f>Лист2!C313</f>
        <v>Цильнинская сш</v>
      </c>
      <c r="E88" s="17">
        <f>IFERROR(SUM(VLOOKUP(readme!$C88,Лист2!$B:$R,9,FALSE),VLOOKUP(readme!$C88,Лист2!$B:$R,13,FALSE),VLOOKUP(readme!$C88,Лист2!$B:$R,17,FALSE))/SUM(VLOOKUP(readme!$C88,Лист2!$B:$R,6,FALSE),VLOOKUP(readme!$C88,Лист2!$B:$R,10,FALSE),VLOOKUP(readme!$C88,Лист2!$B:$R,14,FALSE)),"-")</f>
        <v>68.261904761904759</v>
      </c>
      <c r="F88" s="27">
        <f>IFERROR(SUM(VLOOKUP(readme!$C88,Лист2!$B:$R,3,FALSE),VLOOKUP(readme!$C88,Лист2!$B:$R,4,FALSE),VLOOKUP(readme!$C88,Лист2!$B:$R,5,FALSE))/SUM(VLOOKUP(readme!$C88,Лист2!$B:$R,6,FALSE),VLOOKUP(readme!$C88,Лист2!$B:$R,10,FALSE),VLOOKUP(readme!$C88,Лист2!$B:$R,14,FALSE)),"-")</f>
        <v>0.7857142857142857</v>
      </c>
      <c r="G88" s="18">
        <f>IFERROR(SUM(VLOOKUP(readme!$C88,Лист2!$B:$R,9,FALSE))/SUM(VLOOKUP(readme!$C88,Лист2!$B:$R,6,FALSE)),"-")</f>
        <v>70.857142857142861</v>
      </c>
      <c r="H88" s="19">
        <f>IF(VLOOKUP(readme!$C88,Лист2!$B:$R,6,FALSE)="0","-",VLOOKUP(readme!$C88,Лист2!$B:$R,6,FALSE))</f>
        <v>21</v>
      </c>
      <c r="I88" s="18">
        <f>IFERROR(SUM(VLOOKUP(readme!$C88,Лист2!$B:$R,13,FALSE))/SUM(VLOOKUP(readme!$C88,Лист2!$B:$R,10,FALSE)),"-")</f>
        <v>62.166666666666664</v>
      </c>
      <c r="J88" s="19">
        <f>IF(VLOOKUP(readme!$C88,Лист2!$B:$R,10,FALSE)="0","-",VLOOKUP(readme!$C88,Лист2!$B:$R,10,FALSE))</f>
        <v>12</v>
      </c>
      <c r="K88" s="18">
        <f>IFERROR(SUM(VLOOKUP(readme!$C88,Лист2!$B:$R,17,FALSE))/SUM(VLOOKUP(readme!$C88,Лист2!$B:$R,14,FALSE)),"-")</f>
        <v>70.333333333333329</v>
      </c>
      <c r="L88" s="19">
        <f>IF(VLOOKUP(readme!$C88,Лист2!$B:$R,14,FALSE)="0","-",VLOOKUP(readme!$C88,Лист2!$B:$R,14,FALSE))</f>
        <v>9</v>
      </c>
    </row>
    <row r="89" spans="1:12" s="12" customFormat="1" ht="11.25" x14ac:dyDescent="0.2">
      <c r="A89" s="13">
        <v>84</v>
      </c>
      <c r="B89" s="14" t="str">
        <f>Лист2!A80</f>
        <v>город Ульяновск</v>
      </c>
      <c r="C89" s="15">
        <f>Лист2!B80</f>
        <v>50015</v>
      </c>
      <c r="D89" s="16" t="str">
        <f>Лист2!C80</f>
        <v>МБОУ СШ №15</v>
      </c>
      <c r="E89" s="17">
        <f>IFERROR(SUM(VLOOKUP(readme!$C89,Лист2!$B:$R,9,FALSE),VLOOKUP(readme!$C89,Лист2!$B:$R,13,FALSE),VLOOKUP(readme!$C89,Лист2!$B:$R,17,FALSE))/SUM(VLOOKUP(readme!$C89,Лист2!$B:$R,6,FALSE),VLOOKUP(readme!$C89,Лист2!$B:$R,10,FALSE),VLOOKUP(readme!$C89,Лист2!$B:$R,14,FALSE)),"-")</f>
        <v>68.223404255319153</v>
      </c>
      <c r="F89" s="27">
        <f>IFERROR(SUM(VLOOKUP(readme!$C89,Лист2!$B:$R,3,FALSE),VLOOKUP(readme!$C89,Лист2!$B:$R,4,FALSE),VLOOKUP(readme!$C89,Лист2!$B:$R,5,FALSE))/SUM(VLOOKUP(readme!$C89,Лист2!$B:$R,6,FALSE),VLOOKUP(readme!$C89,Лист2!$B:$R,10,FALSE),VLOOKUP(readme!$C89,Лист2!$B:$R,14,FALSE)),"-")</f>
        <v>0.7021276595744681</v>
      </c>
      <c r="G89" s="18">
        <f>IFERROR(SUM(VLOOKUP(readme!$C89,Лист2!$B:$R,9,FALSE))/SUM(VLOOKUP(readme!$C89,Лист2!$B:$R,6,FALSE)),"-")</f>
        <v>69.59574468085107</v>
      </c>
      <c r="H89" s="19">
        <f>IF(VLOOKUP(readme!$C89,Лист2!$B:$R,6,FALSE)="0","-",VLOOKUP(readme!$C89,Лист2!$B:$R,6,FALSE))</f>
        <v>47</v>
      </c>
      <c r="I89" s="18">
        <f>IFERROR(SUM(VLOOKUP(readme!$C89,Лист2!$B:$R,13,FALSE))/SUM(VLOOKUP(readme!$C89,Лист2!$B:$R,10,FALSE)),"-")</f>
        <v>59.736842105263158</v>
      </c>
      <c r="J89" s="19">
        <f>IF(VLOOKUP(readme!$C89,Лист2!$B:$R,10,FALSE)="0","-",VLOOKUP(readme!$C89,Лист2!$B:$R,10,FALSE))</f>
        <v>19</v>
      </c>
      <c r="K89" s="18">
        <f>IFERROR(SUM(VLOOKUP(readme!$C89,Лист2!$B:$R,17,FALSE))/SUM(VLOOKUP(readme!$C89,Лист2!$B:$R,14,FALSE)),"-")</f>
        <v>71.678571428571431</v>
      </c>
      <c r="L89" s="19">
        <f>IF(VLOOKUP(readme!$C89,Лист2!$B:$R,14,FALSE)="0","-",VLOOKUP(readme!$C89,Лист2!$B:$R,14,FALSE))</f>
        <v>28</v>
      </c>
    </row>
    <row r="90" spans="1:12" s="12" customFormat="1" ht="11.25" x14ac:dyDescent="0.2">
      <c r="A90" s="13">
        <v>85</v>
      </c>
      <c r="B90" s="14" t="str">
        <f>Лист2!A138</f>
        <v>Инзенский район</v>
      </c>
      <c r="C90" s="15">
        <f>Лист2!B138</f>
        <v>5002</v>
      </c>
      <c r="D90" s="16" t="str">
        <f>Лист2!C138</f>
        <v>МБОУ Инзенская СШ №2</v>
      </c>
      <c r="E90" s="17">
        <f>IFERROR(SUM(VLOOKUP(readme!$C90,Лист2!$B:$R,9,FALSE),VLOOKUP(readme!$C90,Лист2!$B:$R,13,FALSE),VLOOKUP(readme!$C90,Лист2!$B:$R,17,FALSE))/SUM(VLOOKUP(readme!$C90,Лист2!$B:$R,6,FALSE),VLOOKUP(readme!$C90,Лист2!$B:$R,10,FALSE),VLOOKUP(readme!$C90,Лист2!$B:$R,14,FALSE)),"-")</f>
        <v>68.137254901960787</v>
      </c>
      <c r="F90" s="27">
        <f>IFERROR(SUM(VLOOKUP(readme!$C90,Лист2!$B:$R,3,FALSE),VLOOKUP(readme!$C90,Лист2!$B:$R,4,FALSE),VLOOKUP(readme!$C90,Лист2!$B:$R,5,FALSE))/SUM(VLOOKUP(readme!$C90,Лист2!$B:$R,6,FALSE),VLOOKUP(readme!$C90,Лист2!$B:$R,10,FALSE),VLOOKUP(readme!$C90,Лист2!$B:$R,14,FALSE)),"-")</f>
        <v>0.58823529411764708</v>
      </c>
      <c r="G90" s="18">
        <f>IFERROR(SUM(VLOOKUP(readme!$C90,Лист2!$B:$R,9,FALSE))/SUM(VLOOKUP(readme!$C90,Лист2!$B:$R,6,FALSE)),"-")</f>
        <v>67.92</v>
      </c>
      <c r="H90" s="19">
        <f>IF(VLOOKUP(readme!$C90,Лист2!$B:$R,6,FALSE)="0","-",VLOOKUP(readme!$C90,Лист2!$B:$R,6,FALSE))</f>
        <v>25</v>
      </c>
      <c r="I90" s="18">
        <f>IFERROR(SUM(VLOOKUP(readme!$C90,Лист2!$B:$R,13,FALSE))/SUM(VLOOKUP(readme!$C90,Лист2!$B:$R,10,FALSE)),"-")</f>
        <v>56</v>
      </c>
      <c r="J90" s="19">
        <f>IF(VLOOKUP(readme!$C90,Лист2!$B:$R,10,FALSE)="0","-",VLOOKUP(readme!$C90,Лист2!$B:$R,10,FALSE))</f>
        <v>6</v>
      </c>
      <c r="K90" s="18">
        <f>IFERROR(SUM(VLOOKUP(readme!$C90,Лист2!$B:$R,17,FALSE))/SUM(VLOOKUP(readme!$C90,Лист2!$B:$R,14,FALSE)),"-")</f>
        <v>72.05</v>
      </c>
      <c r="L90" s="19">
        <f>IF(VLOOKUP(readme!$C90,Лист2!$B:$R,14,FALSE)="0","-",VLOOKUP(readme!$C90,Лист2!$B:$R,14,FALSE))</f>
        <v>20</v>
      </c>
    </row>
    <row r="91" spans="1:12" s="12" customFormat="1" ht="11.25" x14ac:dyDescent="0.2">
      <c r="A91" s="13">
        <v>86</v>
      </c>
      <c r="B91" s="14" t="str">
        <f>Лист2!A318</f>
        <v>Чердаклинский район</v>
      </c>
      <c r="C91" s="15">
        <f>Лист2!B318</f>
        <v>22014</v>
      </c>
      <c r="D91" s="16" t="str">
        <f>Лист2!C318</f>
        <v>МОУ Октябрьский сельский лицей</v>
      </c>
      <c r="E91" s="17">
        <f>IFERROR(SUM(VLOOKUP(readme!$C91,Лист2!$B:$R,9,FALSE),VLOOKUP(readme!$C91,Лист2!$B:$R,13,FALSE),VLOOKUP(readme!$C91,Лист2!$B:$R,17,FALSE))/SUM(VLOOKUP(readme!$C91,Лист2!$B:$R,6,FALSE),VLOOKUP(readme!$C91,Лист2!$B:$R,10,FALSE),VLOOKUP(readme!$C91,Лист2!$B:$R,14,FALSE)),"-")</f>
        <v>68.0625</v>
      </c>
      <c r="F91" s="27">
        <f>IFERROR(SUM(VLOOKUP(readme!$C91,Лист2!$B:$R,3,FALSE),VLOOKUP(readme!$C91,Лист2!$B:$R,4,FALSE),VLOOKUP(readme!$C91,Лист2!$B:$R,5,FALSE))/SUM(VLOOKUP(readme!$C91,Лист2!$B:$R,6,FALSE),VLOOKUP(readme!$C91,Лист2!$B:$R,10,FALSE),VLOOKUP(readme!$C91,Лист2!$B:$R,14,FALSE)),"-")</f>
        <v>0.8125</v>
      </c>
      <c r="G91" s="18">
        <f>IFERROR(SUM(VLOOKUP(readme!$C91,Лист2!$B:$R,9,FALSE))/SUM(VLOOKUP(readme!$C91,Лист2!$B:$R,6,FALSE)),"-")</f>
        <v>70.416666666666671</v>
      </c>
      <c r="H91" s="19">
        <f>IF(VLOOKUP(readme!$C91,Лист2!$B:$R,6,FALSE)="0","-",VLOOKUP(readme!$C91,Лист2!$B:$R,6,FALSE))</f>
        <v>24</v>
      </c>
      <c r="I91" s="18">
        <f>IFERROR(SUM(VLOOKUP(readme!$C91,Лист2!$B:$R,13,FALSE))/SUM(VLOOKUP(readme!$C91,Лист2!$B:$R,10,FALSE)),"-")</f>
        <v>61.733333333333334</v>
      </c>
      <c r="J91" s="19">
        <f>IF(VLOOKUP(readme!$C91,Лист2!$B:$R,10,FALSE)="0","-",VLOOKUP(readme!$C91,Лист2!$B:$R,10,FALSE))</f>
        <v>15</v>
      </c>
      <c r="K91" s="18">
        <f>IFERROR(SUM(VLOOKUP(readme!$C91,Лист2!$B:$R,17,FALSE))/SUM(VLOOKUP(readme!$C91,Лист2!$B:$R,14,FALSE)),"-")</f>
        <v>72.333333333333329</v>
      </c>
      <c r="L91" s="19">
        <f>IF(VLOOKUP(readme!$C91,Лист2!$B:$R,14,FALSE)="0","-",VLOOKUP(readme!$C91,Лист2!$B:$R,14,FALSE))</f>
        <v>9</v>
      </c>
    </row>
    <row r="92" spans="1:12" s="12" customFormat="1" ht="11.25" x14ac:dyDescent="0.2">
      <c r="A92" s="13">
        <v>87</v>
      </c>
      <c r="B92" s="14" t="str">
        <f>Лист2!A10</f>
        <v>город Ульяновск</v>
      </c>
      <c r="C92" s="15">
        <f>Лист2!B10</f>
        <v>52050</v>
      </c>
      <c r="D92" s="16" t="str">
        <f>Лист2!C10</f>
        <v>МБОУ СШ № 50</v>
      </c>
      <c r="E92" s="17">
        <f>IFERROR(SUM(VLOOKUP(readme!$C92,Лист2!$B:$R,9,FALSE),VLOOKUP(readme!$C92,Лист2!$B:$R,13,FALSE),VLOOKUP(readme!$C92,Лист2!$B:$R,17,FALSE))/SUM(VLOOKUP(readme!$C92,Лист2!$B:$R,6,FALSE),VLOOKUP(readme!$C92,Лист2!$B:$R,10,FALSE),VLOOKUP(readme!$C92,Лист2!$B:$R,14,FALSE)),"-")</f>
        <v>67.928571428571431</v>
      </c>
      <c r="F92" s="27">
        <f>IFERROR(SUM(VLOOKUP(readme!$C92,Лист2!$B:$R,3,FALSE),VLOOKUP(readme!$C92,Лист2!$B:$R,4,FALSE),VLOOKUP(readme!$C92,Лист2!$B:$R,5,FALSE))/SUM(VLOOKUP(readme!$C92,Лист2!$B:$R,6,FALSE),VLOOKUP(readme!$C92,Лист2!$B:$R,10,FALSE),VLOOKUP(readme!$C92,Лист2!$B:$R,14,FALSE)),"-")</f>
        <v>0.6785714285714286</v>
      </c>
      <c r="G92" s="18">
        <f>IFERROR(SUM(VLOOKUP(readme!$C92,Лист2!$B:$R,9,FALSE))/SUM(VLOOKUP(readme!$C92,Лист2!$B:$R,6,FALSE)),"-")</f>
        <v>63.285714285714285</v>
      </c>
      <c r="H92" s="19">
        <f>IF(VLOOKUP(readme!$C92,Лист2!$B:$R,6,FALSE)="0","-",VLOOKUP(readme!$C92,Лист2!$B:$R,6,FALSE))</f>
        <v>14</v>
      </c>
      <c r="I92" s="18">
        <f>IFERROR(SUM(VLOOKUP(readme!$C92,Лист2!$B:$R,13,FALSE))/SUM(VLOOKUP(readme!$C92,Лист2!$B:$R,10,FALSE)),"-")</f>
        <v>67.2</v>
      </c>
      <c r="J92" s="19">
        <f>IF(VLOOKUP(readme!$C92,Лист2!$B:$R,10,FALSE)="0","-",VLOOKUP(readme!$C92,Лист2!$B:$R,10,FALSE))</f>
        <v>5</v>
      </c>
      <c r="K92" s="18">
        <f>IFERROR(SUM(VLOOKUP(readme!$C92,Лист2!$B:$R,17,FALSE))/SUM(VLOOKUP(readme!$C92,Лист2!$B:$R,14,FALSE)),"-")</f>
        <v>75.555555555555557</v>
      </c>
      <c r="L92" s="19">
        <f>IF(VLOOKUP(readme!$C92,Лист2!$B:$R,14,FALSE)="0","-",VLOOKUP(readme!$C92,Лист2!$B:$R,14,FALSE))</f>
        <v>9</v>
      </c>
    </row>
    <row r="93" spans="1:12" s="12" customFormat="1" ht="11.25" x14ac:dyDescent="0.2">
      <c r="A93" s="13">
        <v>88</v>
      </c>
      <c r="B93" s="14" t="str">
        <f>Лист2!A45</f>
        <v>город Ульяновск</v>
      </c>
      <c r="C93" s="15">
        <f>Лист2!B45</f>
        <v>51053</v>
      </c>
      <c r="D93" s="16" t="str">
        <f>Лист2!C45</f>
        <v>средняя школа № 53</v>
      </c>
      <c r="E93" s="17">
        <f>IFERROR(SUM(VLOOKUP(readme!$C93,Лист2!$B:$R,9,FALSE),VLOOKUP(readme!$C93,Лист2!$B:$R,13,FALSE),VLOOKUP(readme!$C93,Лист2!$B:$R,17,FALSE))/SUM(VLOOKUP(readme!$C93,Лист2!$B:$R,6,FALSE),VLOOKUP(readme!$C93,Лист2!$B:$R,10,FALSE),VLOOKUP(readme!$C93,Лист2!$B:$R,14,FALSE)),"-")</f>
        <v>67.911764705882348</v>
      </c>
      <c r="F93" s="27">
        <f>IFERROR(SUM(VLOOKUP(readme!$C93,Лист2!$B:$R,3,FALSE),VLOOKUP(readme!$C93,Лист2!$B:$R,4,FALSE),VLOOKUP(readme!$C93,Лист2!$B:$R,5,FALSE))/SUM(VLOOKUP(readme!$C93,Лист2!$B:$R,6,FALSE),VLOOKUP(readme!$C93,Лист2!$B:$R,10,FALSE),VLOOKUP(readme!$C93,Лист2!$B:$R,14,FALSE)),"-")</f>
        <v>0.76470588235294112</v>
      </c>
      <c r="G93" s="18">
        <f>IFERROR(SUM(VLOOKUP(readme!$C93,Лист2!$B:$R,9,FALSE))/SUM(VLOOKUP(readme!$C93,Лист2!$B:$R,6,FALSE)),"-")</f>
        <v>64.941176470588232</v>
      </c>
      <c r="H93" s="19">
        <f>IF(VLOOKUP(readme!$C93,Лист2!$B:$R,6,FALSE)="0","-",VLOOKUP(readme!$C93,Лист2!$B:$R,6,FALSE))</f>
        <v>17</v>
      </c>
      <c r="I93" s="18">
        <f>IFERROR(SUM(VLOOKUP(readme!$C93,Лист2!$B:$R,13,FALSE))/SUM(VLOOKUP(readme!$C93,Лист2!$B:$R,10,FALSE)),"-")</f>
        <v>63.111111111111114</v>
      </c>
      <c r="J93" s="19">
        <f>IF(VLOOKUP(readme!$C93,Лист2!$B:$R,10,FALSE)="0","-",VLOOKUP(readme!$C93,Лист2!$B:$R,10,FALSE))</f>
        <v>9</v>
      </c>
      <c r="K93" s="18">
        <f>IFERROR(SUM(VLOOKUP(readme!$C93,Лист2!$B:$R,17,FALSE))/SUM(VLOOKUP(readme!$C93,Лист2!$B:$R,14,FALSE)),"-")</f>
        <v>79.625</v>
      </c>
      <c r="L93" s="19">
        <f>IF(VLOOKUP(readme!$C93,Лист2!$B:$R,14,FALSE)="0","-",VLOOKUP(readme!$C93,Лист2!$B:$R,14,FALSE))</f>
        <v>8</v>
      </c>
    </row>
    <row r="94" spans="1:12" s="12" customFormat="1" ht="11.25" x14ac:dyDescent="0.2">
      <c r="A94" s="13">
        <v>89</v>
      </c>
      <c r="B94" s="14" t="str">
        <f>Лист2!A82</f>
        <v>город Ульяновск</v>
      </c>
      <c r="C94" s="15">
        <f>Лист2!B82</f>
        <v>52102</v>
      </c>
      <c r="D94" s="16" t="str">
        <f>Лист2!C82</f>
        <v>МБОУ "Лицей №102"</v>
      </c>
      <c r="E94" s="17">
        <f>IFERROR(SUM(VLOOKUP(readme!$C94,Лист2!$B:$R,9,FALSE),VLOOKUP(readme!$C94,Лист2!$B:$R,13,FALSE),VLOOKUP(readme!$C94,Лист2!$B:$R,17,FALSE))/SUM(VLOOKUP(readme!$C94,Лист2!$B:$R,6,FALSE),VLOOKUP(readme!$C94,Лист2!$B:$R,10,FALSE),VLOOKUP(readme!$C94,Лист2!$B:$R,14,FALSE)),"-")</f>
        <v>67.900000000000006</v>
      </c>
      <c r="F94" s="27">
        <f>IFERROR(SUM(VLOOKUP(readme!$C94,Лист2!$B:$R,3,FALSE),VLOOKUP(readme!$C94,Лист2!$B:$R,4,FALSE),VLOOKUP(readme!$C94,Лист2!$B:$R,5,FALSE))/SUM(VLOOKUP(readme!$C94,Лист2!$B:$R,6,FALSE),VLOOKUP(readme!$C94,Лист2!$B:$R,10,FALSE),VLOOKUP(readme!$C94,Лист2!$B:$R,14,FALSE)),"-")</f>
        <v>0.78333333333333333</v>
      </c>
      <c r="G94" s="18">
        <f>IFERROR(SUM(VLOOKUP(readme!$C94,Лист2!$B:$R,9,FALSE))/SUM(VLOOKUP(readme!$C94,Лист2!$B:$R,6,FALSE)),"-")</f>
        <v>70.433333333333337</v>
      </c>
      <c r="H94" s="19">
        <f>IF(VLOOKUP(readme!$C94,Лист2!$B:$R,6,FALSE)="0","-",VLOOKUP(readme!$C94,Лист2!$B:$R,6,FALSE))</f>
        <v>30</v>
      </c>
      <c r="I94" s="18">
        <f>IFERROR(SUM(VLOOKUP(readme!$C94,Лист2!$B:$R,13,FALSE))/SUM(VLOOKUP(readme!$C94,Лист2!$B:$R,10,FALSE)),"-")</f>
        <v>57.705882352941174</v>
      </c>
      <c r="J94" s="19">
        <f>IF(VLOOKUP(readme!$C94,Лист2!$B:$R,10,FALSE)="0","-",VLOOKUP(readme!$C94,Лист2!$B:$R,10,FALSE))</f>
        <v>17</v>
      </c>
      <c r="K94" s="18">
        <f>IFERROR(SUM(VLOOKUP(readme!$C94,Лист2!$B:$R,17,FALSE))/SUM(VLOOKUP(readme!$C94,Лист2!$B:$R,14,FALSE)),"-")</f>
        <v>75.384615384615387</v>
      </c>
      <c r="L94" s="19">
        <f>IF(VLOOKUP(readme!$C94,Лист2!$B:$R,14,FALSE)="0","-",VLOOKUP(readme!$C94,Лист2!$B:$R,14,FALSE))</f>
        <v>13</v>
      </c>
    </row>
    <row r="95" spans="1:12" s="12" customFormat="1" ht="11.25" x14ac:dyDescent="0.2">
      <c r="A95" s="13">
        <v>90</v>
      </c>
      <c r="B95" s="14" t="str">
        <f>Лист2!A244</f>
        <v>Сенгилеевский район</v>
      </c>
      <c r="C95" s="15">
        <f>Лист2!B244</f>
        <v>15011</v>
      </c>
      <c r="D95" s="16" t="str">
        <f>Лист2!C244</f>
        <v>МОУ Цемзаводская СШ</v>
      </c>
      <c r="E95" s="17">
        <f>IFERROR(SUM(VLOOKUP(readme!$C95,Лист2!$B:$R,9,FALSE),VLOOKUP(readme!$C95,Лист2!$B:$R,13,FALSE),VLOOKUP(readme!$C95,Лист2!$B:$R,17,FALSE))/SUM(VLOOKUP(readme!$C95,Лист2!$B:$R,6,FALSE),VLOOKUP(readme!$C95,Лист2!$B:$R,10,FALSE),VLOOKUP(readme!$C95,Лист2!$B:$R,14,FALSE)),"-")</f>
        <v>67.900000000000006</v>
      </c>
      <c r="F95" s="27">
        <f>IFERROR(SUM(VLOOKUP(readme!$C95,Лист2!$B:$R,3,FALSE),VLOOKUP(readme!$C95,Лист2!$B:$R,4,FALSE),VLOOKUP(readme!$C95,Лист2!$B:$R,5,FALSE))/SUM(VLOOKUP(readme!$C95,Лист2!$B:$R,6,FALSE),VLOOKUP(readme!$C95,Лист2!$B:$R,10,FALSE),VLOOKUP(readme!$C95,Лист2!$B:$R,14,FALSE)),"-")</f>
        <v>0.6</v>
      </c>
      <c r="G95" s="18">
        <f>IFERROR(SUM(VLOOKUP(readme!$C95,Лист2!$B:$R,9,FALSE))/SUM(VLOOKUP(readme!$C95,Лист2!$B:$R,6,FALSE)),"-")</f>
        <v>65.2</v>
      </c>
      <c r="H95" s="19">
        <f>IF(VLOOKUP(readme!$C95,Лист2!$B:$R,6,FALSE)="0","-",VLOOKUP(readme!$C95,Лист2!$B:$R,6,FALSE))</f>
        <v>5</v>
      </c>
      <c r="I95" s="18">
        <f>IFERROR(SUM(VLOOKUP(readme!$C95,Лист2!$B:$R,13,FALSE))/SUM(VLOOKUP(readme!$C95,Лист2!$B:$R,10,FALSE)),"-")</f>
        <v>68</v>
      </c>
      <c r="J95" s="19">
        <f>IF(VLOOKUP(readme!$C95,Лист2!$B:$R,10,FALSE)="0","-",VLOOKUP(readme!$C95,Лист2!$B:$R,10,FALSE))</f>
        <v>1</v>
      </c>
      <c r="K95" s="18">
        <f>IFERROR(SUM(VLOOKUP(readme!$C95,Лист2!$B:$R,17,FALSE))/SUM(VLOOKUP(readme!$C95,Лист2!$B:$R,14,FALSE)),"-")</f>
        <v>71.25</v>
      </c>
      <c r="L95" s="19">
        <f>IF(VLOOKUP(readme!$C95,Лист2!$B:$R,14,FALSE)="0","-",VLOOKUP(readme!$C95,Лист2!$B:$R,14,FALSE))</f>
        <v>4</v>
      </c>
    </row>
    <row r="96" spans="1:12" s="12" customFormat="1" ht="11.25" x14ac:dyDescent="0.2">
      <c r="A96" s="13">
        <v>91</v>
      </c>
      <c r="B96" s="14" t="str">
        <f>Лист2!A26</f>
        <v>город Ульяновск</v>
      </c>
      <c r="C96" s="15">
        <f>Лист2!B26</f>
        <v>52069</v>
      </c>
      <c r="D96" s="16" t="str">
        <f>Лист2!C26</f>
        <v>МБОУ СШ № 69 имени А.А. Туполева</v>
      </c>
      <c r="E96" s="17">
        <f>IFERROR(SUM(VLOOKUP(readme!$C96,Лист2!$B:$R,9,FALSE),VLOOKUP(readme!$C96,Лист2!$B:$R,13,FALSE),VLOOKUP(readme!$C96,Лист2!$B:$R,17,FALSE))/SUM(VLOOKUP(readme!$C96,Лист2!$B:$R,6,FALSE),VLOOKUP(readme!$C96,Лист2!$B:$R,10,FALSE),VLOOKUP(readme!$C96,Лист2!$B:$R,14,FALSE)),"-")</f>
        <v>67.865384615384613</v>
      </c>
      <c r="F96" s="27">
        <f>IFERROR(SUM(VLOOKUP(readme!$C96,Лист2!$B:$R,3,FALSE),VLOOKUP(readme!$C96,Лист2!$B:$R,4,FALSE),VLOOKUP(readme!$C96,Лист2!$B:$R,5,FALSE))/SUM(VLOOKUP(readme!$C96,Лист2!$B:$R,6,FALSE),VLOOKUP(readme!$C96,Лист2!$B:$R,10,FALSE),VLOOKUP(readme!$C96,Лист2!$B:$R,14,FALSE)),"-")</f>
        <v>0.75</v>
      </c>
      <c r="G96" s="18">
        <f>IFERROR(SUM(VLOOKUP(readme!$C96,Лист2!$B:$R,9,FALSE))/SUM(VLOOKUP(readme!$C96,Лист2!$B:$R,6,FALSE)),"-")</f>
        <v>69.230769230769226</v>
      </c>
      <c r="H96" s="19">
        <f>IF(VLOOKUP(readme!$C96,Лист2!$B:$R,6,FALSE)="0","-",VLOOKUP(readme!$C96,Лист2!$B:$R,6,FALSE))</f>
        <v>26</v>
      </c>
      <c r="I96" s="18">
        <f>IFERROR(SUM(VLOOKUP(readme!$C96,Лист2!$B:$R,13,FALSE))/SUM(VLOOKUP(readme!$C96,Лист2!$B:$R,10,FALSE)),"-")</f>
        <v>56.92307692307692</v>
      </c>
      <c r="J96" s="19">
        <f>IF(VLOOKUP(readme!$C96,Лист2!$B:$R,10,FALSE)="0","-",VLOOKUP(readme!$C96,Лист2!$B:$R,10,FALSE))</f>
        <v>13</v>
      </c>
      <c r="K96" s="18">
        <f>IFERROR(SUM(VLOOKUP(readme!$C96,Лист2!$B:$R,17,FALSE))/SUM(VLOOKUP(readme!$C96,Лист2!$B:$R,14,FALSE)),"-")</f>
        <v>76.07692307692308</v>
      </c>
      <c r="L96" s="19">
        <f>IF(VLOOKUP(readme!$C96,Лист2!$B:$R,14,FALSE)="0","-",VLOOKUP(readme!$C96,Лист2!$B:$R,14,FALSE))</f>
        <v>13</v>
      </c>
    </row>
    <row r="97" spans="1:12" s="12" customFormat="1" ht="11.25" x14ac:dyDescent="0.2">
      <c r="A97" s="13">
        <v>92</v>
      </c>
      <c r="B97" s="14" t="str">
        <f>Лист2!A150</f>
        <v>Карсунский район</v>
      </c>
      <c r="C97" s="15">
        <f>Лист2!B150</f>
        <v>6001</v>
      </c>
      <c r="D97" s="16" t="str">
        <f>Лист2!C150</f>
        <v>МБОУ Карсунская СШ им. Д.Н. Гусева</v>
      </c>
      <c r="E97" s="17">
        <f>IFERROR(SUM(VLOOKUP(readme!$C97,Лист2!$B:$R,9,FALSE),VLOOKUP(readme!$C97,Лист2!$B:$R,13,FALSE),VLOOKUP(readme!$C97,Лист2!$B:$R,17,FALSE))/SUM(VLOOKUP(readme!$C97,Лист2!$B:$R,6,FALSE),VLOOKUP(readme!$C97,Лист2!$B:$R,10,FALSE),VLOOKUP(readme!$C97,Лист2!$B:$R,14,FALSE)),"-")</f>
        <v>67.851851851851848</v>
      </c>
      <c r="F97" s="27">
        <f>IFERROR(SUM(VLOOKUP(readme!$C97,Лист2!$B:$R,3,FALSE),VLOOKUP(readme!$C97,Лист2!$B:$R,4,FALSE),VLOOKUP(readme!$C97,Лист2!$B:$R,5,FALSE))/SUM(VLOOKUP(readme!$C97,Лист2!$B:$R,6,FALSE),VLOOKUP(readme!$C97,Лист2!$B:$R,10,FALSE),VLOOKUP(readme!$C97,Лист2!$B:$R,14,FALSE)),"-")</f>
        <v>0.7407407407407407</v>
      </c>
      <c r="G97" s="18">
        <f>IFERROR(SUM(VLOOKUP(readme!$C97,Лист2!$B:$R,9,FALSE))/SUM(VLOOKUP(readme!$C97,Лист2!$B:$R,6,FALSE)),"-")</f>
        <v>71.071428571428569</v>
      </c>
      <c r="H97" s="19">
        <f>IF(VLOOKUP(readme!$C97,Лист2!$B:$R,6,FALSE)="0","-",VLOOKUP(readme!$C97,Лист2!$B:$R,6,FALSE))</f>
        <v>28</v>
      </c>
      <c r="I97" s="18">
        <f>IFERROR(SUM(VLOOKUP(readme!$C97,Лист2!$B:$R,13,FALSE))/SUM(VLOOKUP(readme!$C97,Лист2!$B:$R,10,FALSE)),"-")</f>
        <v>51.928571428571431</v>
      </c>
      <c r="J97" s="19">
        <f>IF(VLOOKUP(readme!$C97,Лист2!$B:$R,10,FALSE)="0","-",VLOOKUP(readme!$C97,Лист2!$B:$R,10,FALSE))</f>
        <v>14</v>
      </c>
      <c r="K97" s="18">
        <f>IFERROR(SUM(VLOOKUP(readme!$C97,Лист2!$B:$R,17,FALSE))/SUM(VLOOKUP(readme!$C97,Лист2!$B:$R,14,FALSE)),"-")</f>
        <v>78.916666666666671</v>
      </c>
      <c r="L97" s="19">
        <f>IF(VLOOKUP(readme!$C97,Лист2!$B:$R,14,FALSE)="0","-",VLOOKUP(readme!$C97,Лист2!$B:$R,14,FALSE))</f>
        <v>12</v>
      </c>
    </row>
    <row r="98" spans="1:12" s="12" customFormat="1" ht="11.25" x14ac:dyDescent="0.2">
      <c r="A98" s="13">
        <v>93</v>
      </c>
      <c r="B98" s="14" t="str">
        <f>Лист2!A116</f>
        <v>Барышский район</v>
      </c>
      <c r="C98" s="15">
        <f>Лист2!B116</f>
        <v>3101</v>
      </c>
      <c r="D98" s="16" t="str">
        <f>Лист2!C116</f>
        <v>МБОУ СОШ №1 МО "Барышский район"</v>
      </c>
      <c r="E98" s="17">
        <f>IFERROR(SUM(VLOOKUP(readme!$C98,Лист2!$B:$R,9,FALSE),VLOOKUP(readme!$C98,Лист2!$B:$R,13,FALSE),VLOOKUP(readme!$C98,Лист2!$B:$R,17,FALSE))/SUM(VLOOKUP(readme!$C98,Лист2!$B:$R,6,FALSE),VLOOKUP(readme!$C98,Лист2!$B:$R,10,FALSE),VLOOKUP(readme!$C98,Лист2!$B:$R,14,FALSE)),"-")</f>
        <v>67.833333333333329</v>
      </c>
      <c r="F98" s="27">
        <f>IFERROR(SUM(VLOOKUP(readme!$C98,Лист2!$B:$R,3,FALSE),VLOOKUP(readme!$C98,Лист2!$B:$R,4,FALSE),VLOOKUP(readme!$C98,Лист2!$B:$R,5,FALSE))/SUM(VLOOKUP(readme!$C98,Лист2!$B:$R,6,FALSE),VLOOKUP(readme!$C98,Лист2!$B:$R,10,FALSE),VLOOKUP(readme!$C98,Лист2!$B:$R,14,FALSE)),"-")</f>
        <v>0.72222222222222221</v>
      </c>
      <c r="G98" s="18">
        <f>IFERROR(SUM(VLOOKUP(readme!$C98,Лист2!$B:$R,9,FALSE))/SUM(VLOOKUP(readme!$C98,Лист2!$B:$R,6,FALSE)),"-")</f>
        <v>70.666666666666671</v>
      </c>
      <c r="H98" s="19">
        <f>IF(VLOOKUP(readme!$C98,Лист2!$B:$R,6,FALSE)="0","-",VLOOKUP(readme!$C98,Лист2!$B:$R,6,FALSE))</f>
        <v>18</v>
      </c>
      <c r="I98" s="18">
        <f>IFERROR(SUM(VLOOKUP(readme!$C98,Лист2!$B:$R,13,FALSE))/SUM(VLOOKUP(readme!$C98,Лист2!$B:$R,10,FALSE)),"-")</f>
        <v>56.875</v>
      </c>
      <c r="J98" s="19">
        <f>IF(VLOOKUP(readme!$C98,Лист2!$B:$R,10,FALSE)="0","-",VLOOKUP(readme!$C98,Лист2!$B:$R,10,FALSE))</f>
        <v>8</v>
      </c>
      <c r="K98" s="18">
        <f>IFERROR(SUM(VLOOKUP(readme!$C98,Лист2!$B:$R,17,FALSE))/SUM(VLOOKUP(readme!$C98,Лист2!$B:$R,14,FALSE)),"-")</f>
        <v>71.5</v>
      </c>
      <c r="L98" s="19">
        <f>IF(VLOOKUP(readme!$C98,Лист2!$B:$R,14,FALSE)="0","-",VLOOKUP(readme!$C98,Лист2!$B:$R,14,FALSE))</f>
        <v>10</v>
      </c>
    </row>
    <row r="99" spans="1:12" s="12" customFormat="1" ht="11.25" x14ac:dyDescent="0.2">
      <c r="A99" s="13">
        <v>94</v>
      </c>
      <c r="B99" s="14" t="str">
        <f>Лист2!A12</f>
        <v>город Ульяновск</v>
      </c>
      <c r="C99" s="15">
        <f>Лист2!B12</f>
        <v>51013</v>
      </c>
      <c r="D99" s="16" t="str">
        <f>Лист2!C12</f>
        <v>МБОУ "Гимназия № 13"</v>
      </c>
      <c r="E99" s="17">
        <f>IFERROR(SUM(VLOOKUP(readme!$C99,Лист2!$B:$R,9,FALSE),VLOOKUP(readme!$C99,Лист2!$B:$R,13,FALSE),VLOOKUP(readme!$C99,Лист2!$B:$R,17,FALSE))/SUM(VLOOKUP(readme!$C99,Лист2!$B:$R,6,FALSE),VLOOKUP(readme!$C99,Лист2!$B:$R,10,FALSE),VLOOKUP(readme!$C99,Лист2!$B:$R,14,FALSE)),"-")</f>
        <v>67.666666666666671</v>
      </c>
      <c r="F99" s="27">
        <f>IFERROR(SUM(VLOOKUP(readme!$C99,Лист2!$B:$R,3,FALSE),VLOOKUP(readme!$C99,Лист2!$B:$R,4,FALSE),VLOOKUP(readme!$C99,Лист2!$B:$R,5,FALSE))/SUM(VLOOKUP(readme!$C99,Лист2!$B:$R,6,FALSE),VLOOKUP(readme!$C99,Лист2!$B:$R,10,FALSE),VLOOKUP(readme!$C99,Лист2!$B:$R,14,FALSE)),"-")</f>
        <v>0.77777777777777779</v>
      </c>
      <c r="G99" s="18">
        <f>IFERROR(SUM(VLOOKUP(readme!$C99,Лист2!$B:$R,9,FALSE))/SUM(VLOOKUP(readme!$C99,Лист2!$B:$R,6,FALSE)),"-")</f>
        <v>72.367346938775512</v>
      </c>
      <c r="H99" s="19">
        <f>IF(VLOOKUP(readme!$C99,Лист2!$B:$R,6,FALSE)="0","-",VLOOKUP(readme!$C99,Лист2!$B:$R,6,FALSE))</f>
        <v>49</v>
      </c>
      <c r="I99" s="18">
        <f>IFERROR(SUM(VLOOKUP(readme!$C99,Лист2!$B:$R,13,FALSE))/SUM(VLOOKUP(readme!$C99,Лист2!$B:$R,10,FALSE)),"-")</f>
        <v>59.517241379310342</v>
      </c>
      <c r="J99" s="19">
        <f>IF(VLOOKUP(readme!$C99,Лист2!$B:$R,10,FALSE)="0","-",VLOOKUP(readme!$C99,Лист2!$B:$R,10,FALSE))</f>
        <v>29</v>
      </c>
      <c r="K99" s="18">
        <f>IFERROR(SUM(VLOOKUP(readme!$C99,Лист2!$B:$R,17,FALSE))/SUM(VLOOKUP(readme!$C99,Лист2!$B:$R,14,FALSE)),"-")</f>
        <v>67.952380952380949</v>
      </c>
      <c r="L99" s="19">
        <f>IF(VLOOKUP(readme!$C99,Лист2!$B:$R,14,FALSE)="0","-",VLOOKUP(readme!$C99,Лист2!$B:$R,14,FALSE))</f>
        <v>21</v>
      </c>
    </row>
    <row r="100" spans="1:12" s="12" customFormat="1" ht="11.25" x14ac:dyDescent="0.2">
      <c r="A100" s="13">
        <v>95</v>
      </c>
      <c r="B100" s="14" t="str">
        <f>Лист2!A4</f>
        <v>город Ульяновск</v>
      </c>
      <c r="C100" s="15">
        <f>Лист2!B4</f>
        <v>50021</v>
      </c>
      <c r="D100" s="16" t="str">
        <f>Лист2!C4</f>
        <v>МБОУ "Средняя школа № 21"</v>
      </c>
      <c r="E100" s="17">
        <f>IFERROR(SUM(VLOOKUP(readme!$C100,Лист2!$B:$R,9,FALSE),VLOOKUP(readme!$C100,Лист2!$B:$R,13,FALSE),VLOOKUP(readme!$C100,Лист2!$B:$R,17,FALSE))/SUM(VLOOKUP(readme!$C100,Лист2!$B:$R,6,FALSE),VLOOKUP(readme!$C100,Лист2!$B:$R,10,FALSE),VLOOKUP(readme!$C100,Лист2!$B:$R,14,FALSE)),"-")</f>
        <v>67.662650602409641</v>
      </c>
      <c r="F100" s="27">
        <f>IFERROR(SUM(VLOOKUP(readme!$C100,Лист2!$B:$R,3,FALSE),VLOOKUP(readme!$C100,Лист2!$B:$R,4,FALSE),VLOOKUP(readme!$C100,Лист2!$B:$R,5,FALSE))/SUM(VLOOKUP(readme!$C100,Лист2!$B:$R,6,FALSE),VLOOKUP(readme!$C100,Лист2!$B:$R,10,FALSE),VLOOKUP(readme!$C100,Лист2!$B:$R,14,FALSE)),"-")</f>
        <v>0.83132530120481929</v>
      </c>
      <c r="G100" s="18">
        <f>IFERROR(SUM(VLOOKUP(readme!$C100,Лист2!$B:$R,9,FALSE))/SUM(VLOOKUP(readme!$C100,Лист2!$B:$R,6,FALSE)),"-")</f>
        <v>67.560975609756099</v>
      </c>
      <c r="H100" s="19">
        <f>IF(VLOOKUP(readme!$C100,Лист2!$B:$R,6,FALSE)="0","-",VLOOKUP(readme!$C100,Лист2!$B:$R,6,FALSE))</f>
        <v>41</v>
      </c>
      <c r="I100" s="18">
        <f>IFERROR(SUM(VLOOKUP(readme!$C100,Лист2!$B:$R,13,FALSE))/SUM(VLOOKUP(readme!$C100,Лист2!$B:$R,10,FALSE)),"-")</f>
        <v>63.586206896551722</v>
      </c>
      <c r="J100" s="19">
        <f>IF(VLOOKUP(readme!$C100,Лист2!$B:$R,10,FALSE)="0","-",VLOOKUP(readme!$C100,Лист2!$B:$R,10,FALSE))</f>
        <v>29</v>
      </c>
      <c r="K100" s="18">
        <f>IFERROR(SUM(VLOOKUP(readme!$C100,Лист2!$B:$R,17,FALSE))/SUM(VLOOKUP(readme!$C100,Лист2!$B:$R,14,FALSE)),"-")</f>
        <v>77.07692307692308</v>
      </c>
      <c r="L100" s="19">
        <f>IF(VLOOKUP(readme!$C100,Лист2!$B:$R,14,FALSE)="0","-",VLOOKUP(readme!$C100,Лист2!$B:$R,14,FALSE))</f>
        <v>13</v>
      </c>
    </row>
    <row r="101" spans="1:12" s="12" customFormat="1" ht="11.25" x14ac:dyDescent="0.2">
      <c r="A101" s="13">
        <v>96</v>
      </c>
      <c r="B101" s="14" t="str">
        <f>Лист2!A296</f>
        <v>Ульяновский район</v>
      </c>
      <c r="C101" s="15">
        <f>Лист2!B296</f>
        <v>20004</v>
      </c>
      <c r="D101" s="16" t="str">
        <f>Лист2!C296</f>
        <v>МОУ Тимирязевская СШ</v>
      </c>
      <c r="E101" s="17">
        <f>IFERROR(SUM(VLOOKUP(readme!$C101,Лист2!$B:$R,9,FALSE),VLOOKUP(readme!$C101,Лист2!$B:$R,13,FALSE),VLOOKUP(readme!$C101,Лист2!$B:$R,17,FALSE))/SUM(VLOOKUP(readme!$C101,Лист2!$B:$R,6,FALSE),VLOOKUP(readme!$C101,Лист2!$B:$R,10,FALSE),VLOOKUP(readme!$C101,Лист2!$B:$R,14,FALSE)),"-")</f>
        <v>67.541666666666671</v>
      </c>
      <c r="F101" s="27">
        <f>IFERROR(SUM(VLOOKUP(readme!$C101,Лист2!$B:$R,3,FALSE),VLOOKUP(readme!$C101,Лист2!$B:$R,4,FALSE),VLOOKUP(readme!$C101,Лист2!$B:$R,5,FALSE))/SUM(VLOOKUP(readme!$C101,Лист2!$B:$R,6,FALSE),VLOOKUP(readme!$C101,Лист2!$B:$R,10,FALSE),VLOOKUP(readme!$C101,Лист2!$B:$R,14,FALSE)),"-")</f>
        <v>0.66666666666666663</v>
      </c>
      <c r="G101" s="18">
        <f>IFERROR(SUM(VLOOKUP(readme!$C101,Лист2!$B:$R,9,FALSE))/SUM(VLOOKUP(readme!$C101,Лист2!$B:$R,6,FALSE)),"-")</f>
        <v>66.333333333333329</v>
      </c>
      <c r="H101" s="19">
        <f>IF(VLOOKUP(readme!$C101,Лист2!$B:$R,6,FALSE)="0","-",VLOOKUP(readme!$C101,Лист2!$B:$R,6,FALSE))</f>
        <v>12</v>
      </c>
      <c r="I101" s="18">
        <f>IFERROR(SUM(VLOOKUP(readme!$C101,Лист2!$B:$R,13,FALSE))/SUM(VLOOKUP(readme!$C101,Лист2!$B:$R,10,FALSE)),"-")</f>
        <v>56.5</v>
      </c>
      <c r="J101" s="19">
        <f>IF(VLOOKUP(readme!$C101,Лист2!$B:$R,10,FALSE)="0","-",VLOOKUP(readme!$C101,Лист2!$B:$R,10,FALSE))</f>
        <v>4</v>
      </c>
      <c r="K101" s="18">
        <f>IFERROR(SUM(VLOOKUP(readme!$C101,Лист2!$B:$R,17,FALSE))/SUM(VLOOKUP(readme!$C101,Лист2!$B:$R,14,FALSE)),"-")</f>
        <v>74.875</v>
      </c>
      <c r="L101" s="19">
        <f>IF(VLOOKUP(readme!$C101,Лист2!$B:$R,14,FALSE)="0","-",VLOOKUP(readme!$C101,Лист2!$B:$R,14,FALSE))</f>
        <v>8</v>
      </c>
    </row>
    <row r="102" spans="1:12" s="12" customFormat="1" ht="11.25" x14ac:dyDescent="0.2">
      <c r="A102" s="13">
        <v>97</v>
      </c>
      <c r="B102" s="14" t="str">
        <f>Лист2!A227</f>
        <v>Павловский район</v>
      </c>
      <c r="C102" s="15">
        <f>Лист2!B227</f>
        <v>13003</v>
      </c>
      <c r="D102" s="16" t="str">
        <f>Лист2!C227</f>
        <v>МКОУ Баклушинская СШ</v>
      </c>
      <c r="E102" s="17">
        <f>IFERROR(SUM(VLOOKUP(readme!$C102,Лист2!$B:$R,9,FALSE),VLOOKUP(readme!$C102,Лист2!$B:$R,13,FALSE),VLOOKUP(readme!$C102,Лист2!$B:$R,17,FALSE))/SUM(VLOOKUP(readme!$C102,Лист2!$B:$R,6,FALSE),VLOOKUP(readme!$C102,Лист2!$B:$R,10,FALSE),VLOOKUP(readme!$C102,Лист2!$B:$R,14,FALSE)),"-")</f>
        <v>67.5</v>
      </c>
      <c r="F102" s="27">
        <f>IFERROR(SUM(VLOOKUP(readme!$C102,Лист2!$B:$R,3,FALSE),VLOOKUP(readme!$C102,Лист2!$B:$R,4,FALSE),VLOOKUP(readme!$C102,Лист2!$B:$R,5,FALSE))/SUM(VLOOKUP(readme!$C102,Лист2!$B:$R,6,FALSE),VLOOKUP(readme!$C102,Лист2!$B:$R,10,FALSE),VLOOKUP(readme!$C102,Лист2!$B:$R,14,FALSE)),"-")</f>
        <v>0.625</v>
      </c>
      <c r="G102" s="18">
        <f>IFERROR(SUM(VLOOKUP(readme!$C102,Лист2!$B:$R,9,FALSE))/SUM(VLOOKUP(readme!$C102,Лист2!$B:$R,6,FALSE)),"-")</f>
        <v>59.25</v>
      </c>
      <c r="H102" s="19">
        <f>IF(VLOOKUP(readme!$C102,Лист2!$B:$R,6,FALSE)="0","-",VLOOKUP(readme!$C102,Лист2!$B:$R,6,FALSE))</f>
        <v>4</v>
      </c>
      <c r="I102" s="18">
        <f>IFERROR(SUM(VLOOKUP(readme!$C102,Лист2!$B:$R,13,FALSE))/SUM(VLOOKUP(readme!$C102,Лист2!$B:$R,10,FALSE)),"-")</f>
        <v>70</v>
      </c>
      <c r="J102" s="19">
        <f>IF(VLOOKUP(readme!$C102,Лист2!$B:$R,10,FALSE)="0","-",VLOOKUP(readme!$C102,Лист2!$B:$R,10,FALSE))</f>
        <v>1</v>
      </c>
      <c r="K102" s="18">
        <f>IFERROR(SUM(VLOOKUP(readme!$C102,Лист2!$B:$R,17,FALSE))/SUM(VLOOKUP(readme!$C102,Лист2!$B:$R,14,FALSE)),"-")</f>
        <v>77.666666666666671</v>
      </c>
      <c r="L102" s="19">
        <f>IF(VLOOKUP(readme!$C102,Лист2!$B:$R,14,FALSE)="0","-",VLOOKUP(readme!$C102,Лист2!$B:$R,14,FALSE))</f>
        <v>3</v>
      </c>
    </row>
    <row r="103" spans="1:12" s="12" customFormat="1" ht="11.25" x14ac:dyDescent="0.2">
      <c r="A103" s="13">
        <v>98</v>
      </c>
      <c r="B103" s="14" t="str">
        <f>Лист2!A85</f>
        <v>город Димитровград</v>
      </c>
      <c r="C103" s="15">
        <f>Лист2!B85</f>
        <v>2016</v>
      </c>
      <c r="D103" s="16" t="str">
        <f>Лист2!C85</f>
        <v>Лицей № 16</v>
      </c>
      <c r="E103" s="17">
        <f>IFERROR(SUM(VLOOKUP(readme!$C103,Лист2!$B:$R,9,FALSE),VLOOKUP(readme!$C103,Лист2!$B:$R,13,FALSE),VLOOKUP(readme!$C103,Лист2!$B:$R,17,FALSE))/SUM(VLOOKUP(readme!$C103,Лист2!$B:$R,6,FALSE),VLOOKUP(readme!$C103,Лист2!$B:$R,10,FALSE),VLOOKUP(readme!$C103,Лист2!$B:$R,14,FALSE)),"-")</f>
        <v>67.333333333333329</v>
      </c>
      <c r="F103" s="27">
        <f>IFERROR(SUM(VLOOKUP(readme!$C103,Лист2!$B:$R,3,FALSE),VLOOKUP(readme!$C103,Лист2!$B:$R,4,FALSE),VLOOKUP(readme!$C103,Лист2!$B:$R,5,FALSE))/SUM(VLOOKUP(readme!$C103,Лист2!$B:$R,6,FALSE),VLOOKUP(readme!$C103,Лист2!$B:$R,10,FALSE),VLOOKUP(readme!$C103,Лист2!$B:$R,14,FALSE)),"-")</f>
        <v>0.75641025641025639</v>
      </c>
      <c r="G103" s="18">
        <f>IFERROR(SUM(VLOOKUP(readme!$C103,Лист2!$B:$R,9,FALSE))/SUM(VLOOKUP(readme!$C103,Лист2!$B:$R,6,FALSE)),"-")</f>
        <v>69.282051282051285</v>
      </c>
      <c r="H103" s="19">
        <f>IF(VLOOKUP(readme!$C103,Лист2!$B:$R,6,FALSE)="0","-",VLOOKUP(readme!$C103,Лист2!$B:$R,6,FALSE))</f>
        <v>39</v>
      </c>
      <c r="I103" s="18">
        <f>IFERROR(SUM(VLOOKUP(readme!$C103,Лист2!$B:$R,13,FALSE))/SUM(VLOOKUP(readme!$C103,Лист2!$B:$R,10,FALSE)),"-")</f>
        <v>60.7</v>
      </c>
      <c r="J103" s="19">
        <f>IF(VLOOKUP(readme!$C103,Лист2!$B:$R,10,FALSE)="0","-",VLOOKUP(readme!$C103,Лист2!$B:$R,10,FALSE))</f>
        <v>20</v>
      </c>
      <c r="K103" s="18">
        <f>IFERROR(SUM(VLOOKUP(readme!$C103,Лист2!$B:$R,17,FALSE))/SUM(VLOOKUP(readme!$C103,Лист2!$B:$R,14,FALSE)),"-")</f>
        <v>70.315789473684205</v>
      </c>
      <c r="L103" s="19">
        <f>IF(VLOOKUP(readme!$C103,Лист2!$B:$R,14,FALSE)="0","-",VLOOKUP(readme!$C103,Лист2!$B:$R,14,FALSE))</f>
        <v>19</v>
      </c>
    </row>
    <row r="104" spans="1:12" s="12" customFormat="1" ht="22.5" customHeight="1" x14ac:dyDescent="0.2">
      <c r="A104" s="13">
        <v>99</v>
      </c>
      <c r="B104" s="14" t="str">
        <f>Лист2!A254</f>
        <v>Старокулаткинский район</v>
      </c>
      <c r="C104" s="15">
        <f>Лист2!B254</f>
        <v>16002</v>
      </c>
      <c r="D104" s="16" t="str">
        <f>Лист2!C254</f>
        <v>МБОО-Старокулаткинская средняя школа №2 имени Героя Российской Федерации Р.М.Хабибуллина</v>
      </c>
      <c r="E104" s="17">
        <f>IFERROR(SUM(VLOOKUP(readme!$C104,Лист2!$B:$R,9,FALSE),VLOOKUP(readme!$C104,Лист2!$B:$R,13,FALSE),VLOOKUP(readme!$C104,Лист2!$B:$R,17,FALSE))/SUM(VLOOKUP(readme!$C104,Лист2!$B:$R,6,FALSE),VLOOKUP(readme!$C104,Лист2!$B:$R,10,FALSE),VLOOKUP(readme!$C104,Лист2!$B:$R,14,FALSE)),"-")</f>
        <v>67.291666666666671</v>
      </c>
      <c r="F104" s="27">
        <f>IFERROR(SUM(VLOOKUP(readme!$C104,Лист2!$B:$R,3,FALSE),VLOOKUP(readme!$C104,Лист2!$B:$R,4,FALSE),VLOOKUP(readme!$C104,Лист2!$B:$R,5,FALSE))/SUM(VLOOKUP(readme!$C104,Лист2!$B:$R,6,FALSE),VLOOKUP(readme!$C104,Лист2!$B:$R,10,FALSE),VLOOKUP(readme!$C104,Лист2!$B:$R,14,FALSE)),"-")</f>
        <v>0.75</v>
      </c>
      <c r="G104" s="18">
        <f>IFERROR(SUM(VLOOKUP(readme!$C104,Лист2!$B:$R,9,FALSE))/SUM(VLOOKUP(readme!$C104,Лист2!$B:$R,6,FALSE)),"-")</f>
        <v>59.083333333333336</v>
      </c>
      <c r="H104" s="19">
        <f>IF(VLOOKUP(readme!$C104,Лист2!$B:$R,6,FALSE)="0","-",VLOOKUP(readme!$C104,Лист2!$B:$R,6,FALSE))</f>
        <v>12</v>
      </c>
      <c r="I104" s="18">
        <f>IFERROR(SUM(VLOOKUP(readme!$C104,Лист2!$B:$R,13,FALSE))/SUM(VLOOKUP(readme!$C104,Лист2!$B:$R,10,FALSE)),"-")</f>
        <v>64</v>
      </c>
      <c r="J104" s="19">
        <f>IF(VLOOKUP(readme!$C104,Лист2!$B:$R,10,FALSE)="0","-",VLOOKUP(readme!$C104,Лист2!$B:$R,10,FALSE))</f>
        <v>6</v>
      </c>
      <c r="K104" s="18">
        <f>IFERROR(SUM(VLOOKUP(readme!$C104,Лист2!$B:$R,17,FALSE))/SUM(VLOOKUP(readme!$C104,Лист2!$B:$R,14,FALSE)),"-")</f>
        <v>87</v>
      </c>
      <c r="L104" s="19">
        <f>IF(VLOOKUP(readme!$C104,Лист2!$B:$R,14,FALSE)="0","-",VLOOKUP(readme!$C104,Лист2!$B:$R,14,FALSE))</f>
        <v>6</v>
      </c>
    </row>
    <row r="105" spans="1:12" s="12" customFormat="1" ht="11.25" x14ac:dyDescent="0.2">
      <c r="A105" s="13">
        <v>100</v>
      </c>
      <c r="B105" s="14" t="str">
        <f>Лист2!A186</f>
        <v>Мелекесский район</v>
      </c>
      <c r="C105" s="15">
        <f>Лист2!B186</f>
        <v>9001</v>
      </c>
      <c r="D105" s="16" t="str">
        <f>Лист2!C186</f>
        <v>МБОУ СШ №1 р.п. Мулловка</v>
      </c>
      <c r="E105" s="17">
        <f>IFERROR(SUM(VLOOKUP(readme!$C105,Лист2!$B:$R,9,FALSE),VLOOKUP(readme!$C105,Лист2!$B:$R,13,FALSE),VLOOKUP(readme!$C105,Лист2!$B:$R,17,FALSE))/SUM(VLOOKUP(readme!$C105,Лист2!$B:$R,6,FALSE),VLOOKUP(readme!$C105,Лист2!$B:$R,10,FALSE),VLOOKUP(readme!$C105,Лист2!$B:$R,14,FALSE)),"-")</f>
        <v>67.178571428571431</v>
      </c>
      <c r="F105" s="27">
        <f>IFERROR(SUM(VLOOKUP(readme!$C105,Лист2!$B:$R,3,FALSE),VLOOKUP(readme!$C105,Лист2!$B:$R,4,FALSE),VLOOKUP(readme!$C105,Лист2!$B:$R,5,FALSE))/SUM(VLOOKUP(readme!$C105,Лист2!$B:$R,6,FALSE),VLOOKUP(readme!$C105,Лист2!$B:$R,10,FALSE),VLOOKUP(readme!$C105,Лист2!$B:$R,14,FALSE)),"-")</f>
        <v>0.6964285714285714</v>
      </c>
      <c r="G105" s="18">
        <f>IFERROR(SUM(VLOOKUP(readme!$C105,Лист2!$B:$R,9,FALSE))/SUM(VLOOKUP(readme!$C105,Лист2!$B:$R,6,FALSE)),"-")</f>
        <v>68.857142857142861</v>
      </c>
      <c r="H105" s="19">
        <f>IF(VLOOKUP(readme!$C105,Лист2!$B:$R,6,FALSE)="0","-",VLOOKUP(readme!$C105,Лист2!$B:$R,6,FALSE))</f>
        <v>28</v>
      </c>
      <c r="I105" s="18">
        <f>IFERROR(SUM(VLOOKUP(readme!$C105,Лист2!$B:$R,13,FALSE))/SUM(VLOOKUP(readme!$C105,Лист2!$B:$R,10,FALSE)),"-")</f>
        <v>57.81818181818182</v>
      </c>
      <c r="J105" s="19">
        <f>IF(VLOOKUP(readme!$C105,Лист2!$B:$R,10,FALSE)="0","-",VLOOKUP(readme!$C105,Лист2!$B:$R,10,FALSE))</f>
        <v>11</v>
      </c>
      <c r="K105" s="18">
        <f>IFERROR(SUM(VLOOKUP(readme!$C105,Лист2!$B:$R,17,FALSE))/SUM(VLOOKUP(readme!$C105,Лист2!$B:$R,14,FALSE)),"-")</f>
        <v>70.470588235294116</v>
      </c>
      <c r="L105" s="19">
        <f>IF(VLOOKUP(readme!$C105,Лист2!$B:$R,14,FALSE)="0","-",VLOOKUP(readme!$C105,Лист2!$B:$R,14,FALSE))</f>
        <v>17</v>
      </c>
    </row>
    <row r="106" spans="1:12" s="12" customFormat="1" ht="11.25" x14ac:dyDescent="0.2">
      <c r="A106" s="13">
        <v>101</v>
      </c>
      <c r="B106" s="14" t="str">
        <f>Лист2!A284</f>
        <v>Тереньгульский район</v>
      </c>
      <c r="C106" s="15">
        <f>Лист2!B284</f>
        <v>19012</v>
      </c>
      <c r="D106" s="16" t="str">
        <f>Лист2!C284</f>
        <v>МОУ Тереньгульский лицей при УлГТУ</v>
      </c>
      <c r="E106" s="17">
        <f>IFERROR(SUM(VLOOKUP(readme!$C106,Лист2!$B:$R,9,FALSE),VLOOKUP(readme!$C106,Лист2!$B:$R,13,FALSE),VLOOKUP(readme!$C106,Лист2!$B:$R,17,FALSE))/SUM(VLOOKUP(readme!$C106,Лист2!$B:$R,6,FALSE),VLOOKUP(readme!$C106,Лист2!$B:$R,10,FALSE),VLOOKUP(readme!$C106,Лист2!$B:$R,14,FALSE)),"-")</f>
        <v>67.178571428571431</v>
      </c>
      <c r="F106" s="27">
        <f>IFERROR(SUM(VLOOKUP(readme!$C106,Лист2!$B:$R,3,FALSE),VLOOKUP(readme!$C106,Лист2!$B:$R,4,FALSE),VLOOKUP(readme!$C106,Лист2!$B:$R,5,FALSE))/SUM(VLOOKUP(readme!$C106,Лист2!$B:$R,6,FALSE),VLOOKUP(readme!$C106,Лист2!$B:$R,10,FALSE),VLOOKUP(readme!$C106,Лист2!$B:$R,14,FALSE)),"-")</f>
        <v>0.6071428571428571</v>
      </c>
      <c r="G106" s="18">
        <f>IFERROR(SUM(VLOOKUP(readme!$C106,Лист2!$B:$R,9,FALSE))/SUM(VLOOKUP(readme!$C106,Лист2!$B:$R,6,FALSE)),"-")</f>
        <v>63.142857142857146</v>
      </c>
      <c r="H106" s="19">
        <f>IF(VLOOKUP(readme!$C106,Лист2!$B:$R,6,FALSE)="0","-",VLOOKUP(readme!$C106,Лист2!$B:$R,6,FALSE))</f>
        <v>14</v>
      </c>
      <c r="I106" s="18">
        <f>IFERROR(SUM(VLOOKUP(readme!$C106,Лист2!$B:$R,13,FALSE))/SUM(VLOOKUP(readme!$C106,Лист2!$B:$R,10,FALSE)),"-")</f>
        <v>62.666666666666664</v>
      </c>
      <c r="J106" s="19">
        <f>IF(VLOOKUP(readme!$C106,Лист2!$B:$R,10,FALSE)="0","-",VLOOKUP(readme!$C106,Лист2!$B:$R,10,FALSE))</f>
        <v>3</v>
      </c>
      <c r="K106" s="18">
        <f>IFERROR(SUM(VLOOKUP(readme!$C106,Лист2!$B:$R,17,FALSE))/SUM(VLOOKUP(readme!$C106,Лист2!$B:$R,14,FALSE)),"-")</f>
        <v>73.545454545454547</v>
      </c>
      <c r="L106" s="19">
        <f>IF(VLOOKUP(readme!$C106,Лист2!$B:$R,14,FALSE)="0","-",VLOOKUP(readme!$C106,Лист2!$B:$R,14,FALSE))</f>
        <v>11</v>
      </c>
    </row>
    <row r="107" spans="1:12" s="12" customFormat="1" ht="11.25" x14ac:dyDescent="0.2">
      <c r="A107" s="13">
        <v>102</v>
      </c>
      <c r="B107" s="14" t="str">
        <f>Лист2!A250</f>
        <v>Сенгилеевский район</v>
      </c>
      <c r="C107" s="15">
        <f>Лист2!B250</f>
        <v>15004</v>
      </c>
      <c r="D107" s="16" t="str">
        <f>Лист2!C250</f>
        <v>МОУ Елаурская СШ</v>
      </c>
      <c r="E107" s="17">
        <f>IFERROR(SUM(VLOOKUP(readme!$C107,Лист2!$B:$R,9,FALSE),VLOOKUP(readme!$C107,Лист2!$B:$R,13,FALSE),VLOOKUP(readme!$C107,Лист2!$B:$R,17,FALSE))/SUM(VLOOKUP(readme!$C107,Лист2!$B:$R,6,FALSE),VLOOKUP(readme!$C107,Лист2!$B:$R,10,FALSE),VLOOKUP(readme!$C107,Лист2!$B:$R,14,FALSE)),"-")</f>
        <v>67.125</v>
      </c>
      <c r="F107" s="27">
        <f>IFERROR(SUM(VLOOKUP(readme!$C107,Лист2!$B:$R,3,FALSE),VLOOKUP(readme!$C107,Лист2!$B:$R,4,FALSE),VLOOKUP(readme!$C107,Лист2!$B:$R,5,FALSE))/SUM(VLOOKUP(readme!$C107,Лист2!$B:$R,6,FALSE),VLOOKUP(readme!$C107,Лист2!$B:$R,10,FALSE),VLOOKUP(readme!$C107,Лист2!$B:$R,14,FALSE)),"-")</f>
        <v>0.8125</v>
      </c>
      <c r="G107" s="18">
        <f>IFERROR(SUM(VLOOKUP(readme!$C107,Лист2!$B:$R,9,FALSE))/SUM(VLOOKUP(readme!$C107,Лист2!$B:$R,6,FALSE)),"-")</f>
        <v>69.375</v>
      </c>
      <c r="H107" s="19">
        <f>IF(VLOOKUP(readme!$C107,Лист2!$B:$R,6,FALSE)="0","-",VLOOKUP(readme!$C107,Лист2!$B:$R,6,FALSE))</f>
        <v>8</v>
      </c>
      <c r="I107" s="18">
        <f>IFERROR(SUM(VLOOKUP(readme!$C107,Лист2!$B:$R,13,FALSE))/SUM(VLOOKUP(readme!$C107,Лист2!$B:$R,10,FALSE)),"-")</f>
        <v>59</v>
      </c>
      <c r="J107" s="19">
        <f>IF(VLOOKUP(readme!$C107,Лист2!$B:$R,10,FALSE)="0","-",VLOOKUP(readme!$C107,Лист2!$B:$R,10,FALSE))</f>
        <v>5</v>
      </c>
      <c r="K107" s="18">
        <f>IFERROR(SUM(VLOOKUP(readme!$C107,Лист2!$B:$R,17,FALSE))/SUM(VLOOKUP(readme!$C107,Лист2!$B:$R,14,FALSE)),"-")</f>
        <v>74.666666666666671</v>
      </c>
      <c r="L107" s="19">
        <f>IF(VLOOKUP(readme!$C107,Лист2!$B:$R,14,FALSE)="0","-",VLOOKUP(readme!$C107,Лист2!$B:$R,14,FALSE))</f>
        <v>3</v>
      </c>
    </row>
    <row r="108" spans="1:12" s="12" customFormat="1" ht="11.25" x14ac:dyDescent="0.2">
      <c r="A108" s="13">
        <v>103</v>
      </c>
      <c r="B108" s="14" t="str">
        <f>Лист2!A57</f>
        <v>город Ульяновск</v>
      </c>
      <c r="C108" s="15">
        <f>Лист2!B57</f>
        <v>51052</v>
      </c>
      <c r="D108" s="16" t="str">
        <f>Лист2!C57</f>
        <v>МБОУ СШ № 52</v>
      </c>
      <c r="E108" s="17">
        <f>IFERROR(SUM(VLOOKUP(readme!$C108,Лист2!$B:$R,9,FALSE),VLOOKUP(readme!$C108,Лист2!$B:$R,13,FALSE),VLOOKUP(readme!$C108,Лист2!$B:$R,17,FALSE))/SUM(VLOOKUP(readme!$C108,Лист2!$B:$R,6,FALSE),VLOOKUP(readme!$C108,Лист2!$B:$R,10,FALSE),VLOOKUP(readme!$C108,Лист2!$B:$R,14,FALSE)),"-")</f>
        <v>67.095890410958901</v>
      </c>
      <c r="F108" s="27">
        <f>IFERROR(SUM(VLOOKUP(readme!$C108,Лист2!$B:$R,3,FALSE),VLOOKUP(readme!$C108,Лист2!$B:$R,4,FALSE),VLOOKUP(readme!$C108,Лист2!$B:$R,5,FALSE))/SUM(VLOOKUP(readme!$C108,Лист2!$B:$R,6,FALSE),VLOOKUP(readme!$C108,Лист2!$B:$R,10,FALSE),VLOOKUP(readme!$C108,Лист2!$B:$R,14,FALSE)),"-")</f>
        <v>0.61643835616438358</v>
      </c>
      <c r="G108" s="18">
        <f>IFERROR(SUM(VLOOKUP(readme!$C108,Лист2!$B:$R,9,FALSE))/SUM(VLOOKUP(readme!$C108,Лист2!$B:$R,6,FALSE)),"-")</f>
        <v>67.361111111111114</v>
      </c>
      <c r="H108" s="19">
        <f>IF(VLOOKUP(readme!$C108,Лист2!$B:$R,6,FALSE)="0","-",VLOOKUP(readme!$C108,Лист2!$B:$R,6,FALSE))</f>
        <v>36</v>
      </c>
      <c r="I108" s="18">
        <f>IFERROR(SUM(VLOOKUP(readme!$C108,Лист2!$B:$R,13,FALSE))/SUM(VLOOKUP(readme!$C108,Лист2!$B:$R,10,FALSE)),"-")</f>
        <v>55.9</v>
      </c>
      <c r="J108" s="19">
        <f>IF(VLOOKUP(readme!$C108,Лист2!$B:$R,10,FALSE)="0","-",VLOOKUP(readme!$C108,Лист2!$B:$R,10,FALSE))</f>
        <v>10</v>
      </c>
      <c r="K108" s="18">
        <f>IFERROR(SUM(VLOOKUP(readme!$C108,Лист2!$B:$R,17,FALSE))/SUM(VLOOKUP(readme!$C108,Лист2!$B:$R,14,FALSE)),"-")</f>
        <v>70.888888888888886</v>
      </c>
      <c r="L108" s="19">
        <f>IF(VLOOKUP(readme!$C108,Лист2!$B:$R,14,FALSE)="0","-",VLOOKUP(readme!$C108,Лист2!$B:$R,14,FALSE))</f>
        <v>27</v>
      </c>
    </row>
    <row r="109" spans="1:12" s="12" customFormat="1" ht="11.25" x14ac:dyDescent="0.2">
      <c r="A109" s="13">
        <v>104</v>
      </c>
      <c r="B109" s="14" t="str">
        <f>Лист2!A50</f>
        <v>город Ульяновск</v>
      </c>
      <c r="C109" s="15">
        <f>Лист2!B50</f>
        <v>50057</v>
      </c>
      <c r="D109" s="16" t="str">
        <f>Лист2!C50</f>
        <v>МБОУ СШ № 57</v>
      </c>
      <c r="E109" s="17">
        <f>IFERROR(SUM(VLOOKUP(readme!$C109,Лист2!$B:$R,9,FALSE),VLOOKUP(readme!$C109,Лист2!$B:$R,13,FALSE),VLOOKUP(readme!$C109,Лист2!$B:$R,17,FALSE))/SUM(VLOOKUP(readme!$C109,Лист2!$B:$R,6,FALSE),VLOOKUP(readme!$C109,Лист2!$B:$R,10,FALSE),VLOOKUP(readme!$C109,Лист2!$B:$R,14,FALSE)),"-")</f>
        <v>67.07692307692308</v>
      </c>
      <c r="F109" s="27">
        <f>IFERROR(SUM(VLOOKUP(readme!$C109,Лист2!$B:$R,3,FALSE),VLOOKUP(readme!$C109,Лист2!$B:$R,4,FALSE),VLOOKUP(readme!$C109,Лист2!$B:$R,5,FALSE))/SUM(VLOOKUP(readme!$C109,Лист2!$B:$R,6,FALSE),VLOOKUP(readme!$C109,Лист2!$B:$R,10,FALSE),VLOOKUP(readme!$C109,Лист2!$B:$R,14,FALSE)),"-")</f>
        <v>0.65384615384615385</v>
      </c>
      <c r="G109" s="18">
        <f>IFERROR(SUM(VLOOKUP(readme!$C109,Лист2!$B:$R,9,FALSE))/SUM(VLOOKUP(readme!$C109,Лист2!$B:$R,6,FALSE)),"-")</f>
        <v>64.884615384615387</v>
      </c>
      <c r="H109" s="19">
        <f>IF(VLOOKUP(readme!$C109,Лист2!$B:$R,6,FALSE)="0","-",VLOOKUP(readme!$C109,Лист2!$B:$R,6,FALSE))</f>
        <v>26</v>
      </c>
      <c r="I109" s="18">
        <f>IFERROR(SUM(VLOOKUP(readme!$C109,Лист2!$B:$R,13,FALSE))/SUM(VLOOKUP(readme!$C109,Лист2!$B:$R,10,FALSE)),"-")</f>
        <v>58.625</v>
      </c>
      <c r="J109" s="19">
        <f>IF(VLOOKUP(readme!$C109,Лист2!$B:$R,10,FALSE)="0","-",VLOOKUP(readme!$C109,Лист2!$B:$R,10,FALSE))</f>
        <v>8</v>
      </c>
      <c r="K109" s="18">
        <f>IFERROR(SUM(VLOOKUP(readme!$C109,Лист2!$B:$R,17,FALSE))/SUM(VLOOKUP(readme!$C109,Лист2!$B:$R,14,FALSE)),"-")</f>
        <v>74</v>
      </c>
      <c r="L109" s="19">
        <f>IF(VLOOKUP(readme!$C109,Лист2!$B:$R,14,FALSE)="0","-",VLOOKUP(readme!$C109,Лист2!$B:$R,14,FALSE))</f>
        <v>18</v>
      </c>
    </row>
    <row r="110" spans="1:12" s="12" customFormat="1" ht="11.25" x14ac:dyDescent="0.2">
      <c r="A110" s="13">
        <v>105</v>
      </c>
      <c r="B110" s="14" t="str">
        <f>Лист2!A235</f>
        <v>Радищевский район</v>
      </c>
      <c r="C110" s="15">
        <f>Лист2!B235</f>
        <v>14007</v>
      </c>
      <c r="D110" s="16" t="str">
        <f>Лист2!C235</f>
        <v>МОУ &lt;Ореховская СШ&gt;</v>
      </c>
      <c r="E110" s="17">
        <f>IFERROR(SUM(VLOOKUP(readme!$C110,Лист2!$B:$R,9,FALSE),VLOOKUP(readme!$C110,Лист2!$B:$R,13,FALSE),VLOOKUP(readme!$C110,Лист2!$B:$R,17,FALSE))/SUM(VLOOKUP(readme!$C110,Лист2!$B:$R,6,FALSE),VLOOKUP(readme!$C110,Лист2!$B:$R,10,FALSE),VLOOKUP(readme!$C110,Лист2!$B:$R,14,FALSE)),"-")</f>
        <v>67</v>
      </c>
      <c r="F110" s="27">
        <f>IFERROR(SUM(VLOOKUP(readme!$C110,Лист2!$B:$R,3,FALSE),VLOOKUP(readme!$C110,Лист2!$B:$R,4,FALSE),VLOOKUP(readme!$C110,Лист2!$B:$R,5,FALSE))/SUM(VLOOKUP(readme!$C110,Лист2!$B:$R,6,FALSE),VLOOKUP(readme!$C110,Лист2!$B:$R,10,FALSE),VLOOKUP(readme!$C110,Лист2!$B:$R,14,FALSE)),"-")</f>
        <v>0.5</v>
      </c>
      <c r="G110" s="18">
        <f>IFERROR(SUM(VLOOKUP(readme!$C110,Лист2!$B:$R,9,FALSE))/SUM(VLOOKUP(readme!$C110,Лист2!$B:$R,6,FALSE)),"-")</f>
        <v>58</v>
      </c>
      <c r="H110" s="19">
        <f>IF(VLOOKUP(readme!$C110,Лист2!$B:$R,6,FALSE)="0","-",VLOOKUP(readme!$C110,Лист2!$B:$R,6,FALSE))</f>
        <v>3</v>
      </c>
      <c r="I110" s="18" t="str">
        <f>IFERROR(SUM(VLOOKUP(readme!$C110,Лист2!$B:$R,13,FALSE))/SUM(VLOOKUP(readme!$C110,Лист2!$B:$R,10,FALSE)),"-")</f>
        <v>-</v>
      </c>
      <c r="J110" s="19" t="str">
        <f>IF(VLOOKUP(readme!$C110,Лист2!$B:$R,10,FALSE)="0","-",VLOOKUP(readme!$C110,Лист2!$B:$R,10,FALSE))</f>
        <v>-</v>
      </c>
      <c r="K110" s="18">
        <f>IFERROR(SUM(VLOOKUP(readme!$C110,Лист2!$B:$R,17,FALSE))/SUM(VLOOKUP(readme!$C110,Лист2!$B:$R,14,FALSE)),"-")</f>
        <v>76</v>
      </c>
      <c r="L110" s="19">
        <f>IF(VLOOKUP(readme!$C110,Лист2!$B:$R,14,FALSE)="0","-",VLOOKUP(readme!$C110,Лист2!$B:$R,14,FALSE))</f>
        <v>3</v>
      </c>
    </row>
    <row r="111" spans="1:12" s="12" customFormat="1" ht="22.5" x14ac:dyDescent="0.2">
      <c r="A111" s="13">
        <v>106</v>
      </c>
      <c r="B111" s="14" t="str">
        <f>Лист2!A107</f>
        <v>Барышский район</v>
      </c>
      <c r="C111" s="15">
        <f>Лист2!B107</f>
        <v>3015</v>
      </c>
      <c r="D111" s="16" t="str">
        <f>Лист2!C107</f>
        <v>МОУ СОШ р. п. Измайлово им. Н.Г.Зырина МО "Барышский район"</v>
      </c>
      <c r="E111" s="17">
        <f>IFERROR(SUM(VLOOKUP(readme!$C111,Лист2!$B:$R,9,FALSE),VLOOKUP(readme!$C111,Лист2!$B:$R,13,FALSE),VLOOKUP(readme!$C111,Лист2!$B:$R,17,FALSE))/SUM(VLOOKUP(readme!$C111,Лист2!$B:$R,6,FALSE),VLOOKUP(readme!$C111,Лист2!$B:$R,10,FALSE),VLOOKUP(readme!$C111,Лист2!$B:$R,14,FALSE)),"-")</f>
        <v>66.95</v>
      </c>
      <c r="F111" s="27">
        <f>IFERROR(SUM(VLOOKUP(readme!$C111,Лист2!$B:$R,3,FALSE),VLOOKUP(readme!$C111,Лист2!$B:$R,4,FALSE),VLOOKUP(readme!$C111,Лист2!$B:$R,5,FALSE))/SUM(VLOOKUP(readme!$C111,Лист2!$B:$R,6,FALSE),VLOOKUP(readme!$C111,Лист2!$B:$R,10,FALSE),VLOOKUP(readme!$C111,Лист2!$B:$R,14,FALSE)),"-")</f>
        <v>0.75</v>
      </c>
      <c r="G111" s="18">
        <f>IFERROR(SUM(VLOOKUP(readme!$C111,Лист2!$B:$R,9,FALSE))/SUM(VLOOKUP(readme!$C111,Лист2!$B:$R,6,FALSE)),"-")</f>
        <v>68</v>
      </c>
      <c r="H111" s="19">
        <f>IF(VLOOKUP(readme!$C111,Лист2!$B:$R,6,FALSE)="0","-",VLOOKUP(readme!$C111,Лист2!$B:$R,6,FALSE))</f>
        <v>10</v>
      </c>
      <c r="I111" s="18">
        <f>IFERROR(SUM(VLOOKUP(readme!$C111,Лист2!$B:$R,13,FALSE))/SUM(VLOOKUP(readme!$C111,Лист2!$B:$R,10,FALSE)),"-")</f>
        <v>59.6</v>
      </c>
      <c r="J111" s="19">
        <f>IF(VLOOKUP(readme!$C111,Лист2!$B:$R,10,FALSE)="0","-",VLOOKUP(readme!$C111,Лист2!$B:$R,10,FALSE))</f>
        <v>5</v>
      </c>
      <c r="K111" s="18">
        <f>IFERROR(SUM(VLOOKUP(readme!$C111,Лист2!$B:$R,17,FALSE))/SUM(VLOOKUP(readme!$C111,Лист2!$B:$R,14,FALSE)),"-")</f>
        <v>72.2</v>
      </c>
      <c r="L111" s="19">
        <f>IF(VLOOKUP(readme!$C111,Лист2!$B:$R,14,FALSE)="0","-",VLOOKUP(readme!$C111,Лист2!$B:$R,14,FALSE))</f>
        <v>5</v>
      </c>
    </row>
    <row r="112" spans="1:12" s="12" customFormat="1" ht="11.25" x14ac:dyDescent="0.2">
      <c r="A112" s="13">
        <v>107</v>
      </c>
      <c r="B112" s="14" t="str">
        <f>Лист2!A202</f>
        <v>Николаевский район</v>
      </c>
      <c r="C112" s="15">
        <f>Лист2!B202</f>
        <v>10008</v>
      </c>
      <c r="D112" s="16" t="str">
        <f>Лист2!C202</f>
        <v>МОУ Давыдовская сш</v>
      </c>
      <c r="E112" s="17">
        <f>IFERROR(SUM(VLOOKUP(readme!$C112,Лист2!$B:$R,9,FALSE),VLOOKUP(readme!$C112,Лист2!$B:$R,13,FALSE),VLOOKUP(readme!$C112,Лист2!$B:$R,17,FALSE))/SUM(VLOOKUP(readme!$C112,Лист2!$B:$R,6,FALSE),VLOOKUP(readme!$C112,Лист2!$B:$R,10,FALSE),VLOOKUP(readme!$C112,Лист2!$B:$R,14,FALSE)),"-")</f>
        <v>66.875</v>
      </c>
      <c r="F112" s="27">
        <f>IFERROR(SUM(VLOOKUP(readme!$C112,Лист2!$B:$R,3,FALSE),VLOOKUP(readme!$C112,Лист2!$B:$R,4,FALSE),VLOOKUP(readme!$C112,Лист2!$B:$R,5,FALSE))/SUM(VLOOKUP(readme!$C112,Лист2!$B:$R,6,FALSE),VLOOKUP(readme!$C112,Лист2!$B:$R,10,FALSE),VLOOKUP(readme!$C112,Лист2!$B:$R,14,FALSE)),"-")</f>
        <v>0.625</v>
      </c>
      <c r="G112" s="18">
        <f>IFERROR(SUM(VLOOKUP(readme!$C112,Лист2!$B:$R,9,FALSE))/SUM(VLOOKUP(readme!$C112,Лист2!$B:$R,6,FALSE)),"-")</f>
        <v>62.5</v>
      </c>
      <c r="H112" s="19">
        <f>IF(VLOOKUP(readme!$C112,Лист2!$B:$R,6,FALSE)="0","-",VLOOKUP(readme!$C112,Лист2!$B:$R,6,FALSE))</f>
        <v>4</v>
      </c>
      <c r="I112" s="18">
        <f>IFERROR(SUM(VLOOKUP(readme!$C112,Лист2!$B:$R,13,FALSE))/SUM(VLOOKUP(readme!$C112,Лист2!$B:$R,10,FALSE)),"-")</f>
        <v>72</v>
      </c>
      <c r="J112" s="19">
        <f>IF(VLOOKUP(readme!$C112,Лист2!$B:$R,10,FALSE)="0","-",VLOOKUP(readme!$C112,Лист2!$B:$R,10,FALSE))</f>
        <v>1</v>
      </c>
      <c r="K112" s="18">
        <f>IFERROR(SUM(VLOOKUP(readme!$C112,Лист2!$B:$R,17,FALSE))/SUM(VLOOKUP(readme!$C112,Лист2!$B:$R,14,FALSE)),"-")</f>
        <v>71</v>
      </c>
      <c r="L112" s="19">
        <f>IF(VLOOKUP(readme!$C112,Лист2!$B:$R,14,FALSE)="0","-",VLOOKUP(readme!$C112,Лист2!$B:$R,14,FALSE))</f>
        <v>3</v>
      </c>
    </row>
    <row r="113" spans="1:12" s="12" customFormat="1" ht="11.25" x14ac:dyDescent="0.2">
      <c r="A113" s="13">
        <v>108</v>
      </c>
      <c r="B113" s="14" t="str">
        <f>Лист2!A315</f>
        <v>Чердаклинский район</v>
      </c>
      <c r="C113" s="15">
        <f>Лист2!B315</f>
        <v>22003</v>
      </c>
      <c r="D113" s="16" t="str">
        <f>Лист2!C315</f>
        <v>МОУ Андреевская СШ</v>
      </c>
      <c r="E113" s="17">
        <f>IFERROR(SUM(VLOOKUP(readme!$C113,Лист2!$B:$R,9,FALSE),VLOOKUP(readme!$C113,Лист2!$B:$R,13,FALSE),VLOOKUP(readme!$C113,Лист2!$B:$R,17,FALSE))/SUM(VLOOKUP(readme!$C113,Лист2!$B:$R,6,FALSE),VLOOKUP(readme!$C113,Лист2!$B:$R,10,FALSE),VLOOKUP(readme!$C113,Лист2!$B:$R,14,FALSE)),"-")</f>
        <v>66.833333333333329</v>
      </c>
      <c r="F113" s="27">
        <f>IFERROR(SUM(VLOOKUP(readme!$C113,Лист2!$B:$R,3,FALSE),VLOOKUP(readme!$C113,Лист2!$B:$R,4,FALSE),VLOOKUP(readme!$C113,Лист2!$B:$R,5,FALSE))/SUM(VLOOKUP(readme!$C113,Лист2!$B:$R,6,FALSE),VLOOKUP(readme!$C113,Лист2!$B:$R,10,FALSE),VLOOKUP(readme!$C113,Лист2!$B:$R,14,FALSE)),"-")</f>
        <v>0.75</v>
      </c>
      <c r="G113" s="18">
        <f>IFERROR(SUM(VLOOKUP(readme!$C113,Лист2!$B:$R,9,FALSE))/SUM(VLOOKUP(readme!$C113,Лист2!$B:$R,6,FALSE)),"-")</f>
        <v>68.666666666666671</v>
      </c>
      <c r="H113" s="19">
        <f>IF(VLOOKUP(readme!$C113,Лист2!$B:$R,6,FALSE)="0","-",VLOOKUP(readme!$C113,Лист2!$B:$R,6,FALSE))</f>
        <v>6</v>
      </c>
      <c r="I113" s="18">
        <f>IFERROR(SUM(VLOOKUP(readme!$C113,Лист2!$B:$R,13,FALSE))/SUM(VLOOKUP(readme!$C113,Лист2!$B:$R,10,FALSE)),"-")</f>
        <v>58.666666666666664</v>
      </c>
      <c r="J113" s="19">
        <f>IF(VLOOKUP(readme!$C113,Лист2!$B:$R,10,FALSE)="0","-",VLOOKUP(readme!$C113,Лист2!$B:$R,10,FALSE))</f>
        <v>3</v>
      </c>
      <c r="K113" s="18">
        <f>IFERROR(SUM(VLOOKUP(readme!$C113,Лист2!$B:$R,17,FALSE))/SUM(VLOOKUP(readme!$C113,Лист2!$B:$R,14,FALSE)),"-")</f>
        <v>71.333333333333329</v>
      </c>
      <c r="L113" s="19">
        <f>IF(VLOOKUP(readme!$C113,Лист2!$B:$R,14,FALSE)="0","-",VLOOKUP(readme!$C113,Лист2!$B:$R,14,FALSE))</f>
        <v>3</v>
      </c>
    </row>
    <row r="114" spans="1:12" s="12" customFormat="1" ht="11.25" x14ac:dyDescent="0.2">
      <c r="A114" s="13">
        <v>109</v>
      </c>
      <c r="B114" s="14" t="str">
        <f>Лист2!A91</f>
        <v>город Димитровград</v>
      </c>
      <c r="C114" s="15">
        <f>Лист2!B91</f>
        <v>2022</v>
      </c>
      <c r="D114" s="16" t="str">
        <f>Лист2!C91</f>
        <v>МБОУ СШ № 22 им.Г.Тукая</v>
      </c>
      <c r="E114" s="17">
        <f>IFERROR(SUM(VLOOKUP(readme!$C114,Лист2!$B:$R,9,FALSE),VLOOKUP(readme!$C114,Лист2!$B:$R,13,FALSE),VLOOKUP(readme!$C114,Лист2!$B:$R,17,FALSE))/SUM(VLOOKUP(readme!$C114,Лист2!$B:$R,6,FALSE),VLOOKUP(readme!$C114,Лист2!$B:$R,10,FALSE),VLOOKUP(readme!$C114,Лист2!$B:$R,14,FALSE)),"-")</f>
        <v>66.730769230769226</v>
      </c>
      <c r="F114" s="27">
        <f>IFERROR(SUM(VLOOKUP(readme!$C114,Лист2!$B:$R,3,FALSE),VLOOKUP(readme!$C114,Лист2!$B:$R,4,FALSE),VLOOKUP(readme!$C114,Лист2!$B:$R,5,FALSE))/SUM(VLOOKUP(readme!$C114,Лист2!$B:$R,6,FALSE),VLOOKUP(readme!$C114,Лист2!$B:$R,10,FALSE),VLOOKUP(readme!$C114,Лист2!$B:$R,14,FALSE)),"-")</f>
        <v>0.73076923076923073</v>
      </c>
      <c r="G114" s="18">
        <f>IFERROR(SUM(VLOOKUP(readme!$C114,Лист2!$B:$R,9,FALSE))/SUM(VLOOKUP(readme!$C114,Лист2!$B:$R,6,FALSE)),"-")</f>
        <v>66.538461538461533</v>
      </c>
      <c r="H114" s="19">
        <f>IF(VLOOKUP(readme!$C114,Лист2!$B:$R,6,FALSE)="0","-",VLOOKUP(readme!$C114,Лист2!$B:$R,6,FALSE))</f>
        <v>13</v>
      </c>
      <c r="I114" s="18">
        <f>IFERROR(SUM(VLOOKUP(readme!$C114,Лист2!$B:$R,13,FALSE))/SUM(VLOOKUP(readme!$C114,Лист2!$B:$R,10,FALSE)),"-")</f>
        <v>53.5</v>
      </c>
      <c r="J114" s="19">
        <f>IF(VLOOKUP(readme!$C114,Лист2!$B:$R,10,FALSE)="0","-",VLOOKUP(readme!$C114,Лист2!$B:$R,10,FALSE))</f>
        <v>6</v>
      </c>
      <c r="K114" s="18">
        <f>IFERROR(SUM(VLOOKUP(readme!$C114,Лист2!$B:$R,17,FALSE))/SUM(VLOOKUP(readme!$C114,Лист2!$B:$R,14,FALSE)),"-")</f>
        <v>78.428571428571431</v>
      </c>
      <c r="L114" s="19">
        <f>IF(VLOOKUP(readme!$C114,Лист2!$B:$R,14,FALSE)="0","-",VLOOKUP(readme!$C114,Лист2!$B:$R,14,FALSE))</f>
        <v>7</v>
      </c>
    </row>
    <row r="115" spans="1:12" s="12" customFormat="1" ht="11.25" x14ac:dyDescent="0.2">
      <c r="A115" s="13">
        <v>110</v>
      </c>
      <c r="B115" s="14" t="str">
        <f>Лист2!A35</f>
        <v>город Ульяновск</v>
      </c>
      <c r="C115" s="15">
        <f>Лист2!B35</f>
        <v>51045</v>
      </c>
      <c r="D115" s="16" t="str">
        <f>Лист2!C35</f>
        <v>МБОУ "Лицей при УлГТУ № 45"</v>
      </c>
      <c r="E115" s="17">
        <f>IFERROR(SUM(VLOOKUP(readme!$C115,Лист2!$B:$R,9,FALSE),VLOOKUP(readme!$C115,Лист2!$B:$R,13,FALSE),VLOOKUP(readme!$C115,Лист2!$B:$R,17,FALSE))/SUM(VLOOKUP(readme!$C115,Лист2!$B:$R,6,FALSE),VLOOKUP(readme!$C115,Лист2!$B:$R,10,FALSE),VLOOKUP(readme!$C115,Лист2!$B:$R,14,FALSE)),"-")</f>
        <v>66.525000000000006</v>
      </c>
      <c r="F115" s="27">
        <f>IFERROR(SUM(VLOOKUP(readme!$C115,Лист2!$B:$R,3,FALSE),VLOOKUP(readme!$C115,Лист2!$B:$R,4,FALSE),VLOOKUP(readme!$C115,Лист2!$B:$R,5,FALSE))/SUM(VLOOKUP(readme!$C115,Лист2!$B:$R,6,FALSE),VLOOKUP(readme!$C115,Лист2!$B:$R,10,FALSE),VLOOKUP(readme!$C115,Лист2!$B:$R,14,FALSE)),"-")</f>
        <v>0.77500000000000002</v>
      </c>
      <c r="G115" s="18">
        <f>IFERROR(SUM(VLOOKUP(readme!$C115,Лист2!$B:$R,9,FALSE))/SUM(VLOOKUP(readme!$C115,Лист2!$B:$R,6,FALSE)),"-")</f>
        <v>68.924999999999997</v>
      </c>
      <c r="H115" s="19">
        <f>IF(VLOOKUP(readme!$C115,Лист2!$B:$R,6,FALSE)="0","-",VLOOKUP(readme!$C115,Лист2!$B:$R,6,FALSE))</f>
        <v>40</v>
      </c>
      <c r="I115" s="18">
        <f>IFERROR(SUM(VLOOKUP(readme!$C115,Лист2!$B:$R,13,FALSE))/SUM(VLOOKUP(readme!$C115,Лист2!$B:$R,10,FALSE)),"-")</f>
        <v>58.272727272727273</v>
      </c>
      <c r="J115" s="19">
        <f>IF(VLOOKUP(readme!$C115,Лист2!$B:$R,10,FALSE)="0","-",VLOOKUP(readme!$C115,Лист2!$B:$R,10,FALSE))</f>
        <v>22</v>
      </c>
      <c r="K115" s="18">
        <f>IFERROR(SUM(VLOOKUP(readme!$C115,Лист2!$B:$R,17,FALSE))/SUM(VLOOKUP(readme!$C115,Лист2!$B:$R,14,FALSE)),"-")</f>
        <v>71.277777777777771</v>
      </c>
      <c r="L115" s="19">
        <f>IF(VLOOKUP(readme!$C115,Лист2!$B:$R,14,FALSE)="0","-",VLOOKUP(readme!$C115,Лист2!$B:$R,14,FALSE))</f>
        <v>18</v>
      </c>
    </row>
    <row r="116" spans="1:12" s="12" customFormat="1" ht="10.5" customHeight="1" x14ac:dyDescent="0.2">
      <c r="A116" s="13">
        <v>111</v>
      </c>
      <c r="B116" s="14" t="str">
        <f>Лист2!A219</f>
        <v>Новоспасский район</v>
      </c>
      <c r="C116" s="15">
        <f>Лист2!B219</f>
        <v>12001</v>
      </c>
      <c r="D116" s="16" t="str">
        <f>Лист2!C219</f>
        <v>МОУ СШ №1 р.п. Новоспасское Ульяновской области</v>
      </c>
      <c r="E116" s="17">
        <f>IFERROR(SUM(VLOOKUP(readme!$C116,Лист2!$B:$R,9,FALSE),VLOOKUP(readme!$C116,Лист2!$B:$R,13,FALSE),VLOOKUP(readme!$C116,Лист2!$B:$R,17,FALSE))/SUM(VLOOKUP(readme!$C116,Лист2!$B:$R,6,FALSE),VLOOKUP(readme!$C116,Лист2!$B:$R,10,FALSE),VLOOKUP(readme!$C116,Лист2!$B:$R,14,FALSE)),"-")</f>
        <v>66.489130434782609</v>
      </c>
      <c r="F116" s="27">
        <f>IFERROR(SUM(VLOOKUP(readme!$C116,Лист2!$B:$R,3,FALSE),VLOOKUP(readme!$C116,Лист2!$B:$R,4,FALSE),VLOOKUP(readme!$C116,Лист2!$B:$R,5,FALSE))/SUM(VLOOKUP(readme!$C116,Лист2!$B:$R,6,FALSE),VLOOKUP(readme!$C116,Лист2!$B:$R,10,FALSE),VLOOKUP(readme!$C116,Лист2!$B:$R,14,FALSE)),"-")</f>
        <v>0.80434782608695654</v>
      </c>
      <c r="G116" s="18">
        <f>IFERROR(SUM(VLOOKUP(readme!$C116,Лист2!$B:$R,9,FALSE))/SUM(VLOOKUP(readme!$C116,Лист2!$B:$R,6,FALSE)),"-")</f>
        <v>65.456521739130437</v>
      </c>
      <c r="H116" s="19">
        <f>IF(VLOOKUP(readme!$C116,Лист2!$B:$R,6,FALSE)="0","-",VLOOKUP(readme!$C116,Лист2!$B:$R,6,FALSE))</f>
        <v>46</v>
      </c>
      <c r="I116" s="18">
        <f>IFERROR(SUM(VLOOKUP(readme!$C116,Лист2!$B:$R,13,FALSE))/SUM(VLOOKUP(readme!$C116,Лист2!$B:$R,10,FALSE)),"-")</f>
        <v>59.107142857142854</v>
      </c>
      <c r="J116" s="19">
        <f>IF(VLOOKUP(readme!$C116,Лист2!$B:$R,10,FALSE)="0","-",VLOOKUP(readme!$C116,Лист2!$B:$R,10,FALSE))</f>
        <v>28</v>
      </c>
      <c r="K116" s="18">
        <f>IFERROR(SUM(VLOOKUP(readme!$C116,Лист2!$B:$R,17,FALSE))/SUM(VLOOKUP(readme!$C116,Лист2!$B:$R,14,FALSE)),"-")</f>
        <v>80.611111111111114</v>
      </c>
      <c r="L116" s="19">
        <f>IF(VLOOKUP(readme!$C116,Лист2!$B:$R,14,FALSE)="0","-",VLOOKUP(readme!$C116,Лист2!$B:$R,14,FALSE))</f>
        <v>18</v>
      </c>
    </row>
    <row r="117" spans="1:12" s="12" customFormat="1" ht="11.25" x14ac:dyDescent="0.2">
      <c r="A117" s="13">
        <v>112</v>
      </c>
      <c r="B117" s="14" t="str">
        <f>Лист2!A15</f>
        <v>город Ульяновск</v>
      </c>
      <c r="C117" s="15">
        <f>Лист2!B15</f>
        <v>51082</v>
      </c>
      <c r="D117" s="16" t="str">
        <f>Лист2!C15</f>
        <v>Средняя школа № 82</v>
      </c>
      <c r="E117" s="17">
        <f>IFERROR(SUM(VLOOKUP(readme!$C117,Лист2!$B:$R,9,FALSE),VLOOKUP(readme!$C117,Лист2!$B:$R,13,FALSE),VLOOKUP(readme!$C117,Лист2!$B:$R,17,FALSE))/SUM(VLOOKUP(readme!$C117,Лист2!$B:$R,6,FALSE),VLOOKUP(readme!$C117,Лист2!$B:$R,10,FALSE),VLOOKUP(readme!$C117,Лист2!$B:$R,14,FALSE)),"-")</f>
        <v>66.25</v>
      </c>
      <c r="F117" s="27">
        <f>IFERROR(SUM(VLOOKUP(readme!$C117,Лист2!$B:$R,3,FALSE),VLOOKUP(readme!$C117,Лист2!$B:$R,4,FALSE),VLOOKUP(readme!$C117,Лист2!$B:$R,5,FALSE))/SUM(VLOOKUP(readme!$C117,Лист2!$B:$R,6,FALSE),VLOOKUP(readme!$C117,Лист2!$B:$R,10,FALSE),VLOOKUP(readme!$C117,Лист2!$B:$R,14,FALSE)),"-")</f>
        <v>0.71739130434782605</v>
      </c>
      <c r="G117" s="18">
        <f>IFERROR(SUM(VLOOKUP(readme!$C117,Лист2!$B:$R,9,FALSE))/SUM(VLOOKUP(readme!$C117,Лист2!$B:$R,6,FALSE)),"-")</f>
        <v>69.75555555555556</v>
      </c>
      <c r="H117" s="19">
        <f>IF(VLOOKUP(readme!$C117,Лист2!$B:$R,6,FALSE)="0","-",VLOOKUP(readme!$C117,Лист2!$B:$R,6,FALSE))</f>
        <v>45</v>
      </c>
      <c r="I117" s="18">
        <f>IFERROR(SUM(VLOOKUP(readme!$C117,Лист2!$B:$R,13,FALSE))/SUM(VLOOKUP(readme!$C117,Лист2!$B:$R,10,FALSE)),"-")</f>
        <v>55.909090909090907</v>
      </c>
      <c r="J117" s="19">
        <f>IF(VLOOKUP(readme!$C117,Лист2!$B:$R,10,FALSE)="0","-",VLOOKUP(readme!$C117,Лист2!$B:$R,10,FALSE))</f>
        <v>22</v>
      </c>
      <c r="K117" s="18">
        <f>IFERROR(SUM(VLOOKUP(readme!$C117,Лист2!$B:$R,17,FALSE))/SUM(VLOOKUP(readme!$C117,Лист2!$B:$R,14,FALSE)),"-")</f>
        <v>69.040000000000006</v>
      </c>
      <c r="L117" s="19">
        <f>IF(VLOOKUP(readme!$C117,Лист2!$B:$R,14,FALSE)="0","-",VLOOKUP(readme!$C117,Лист2!$B:$R,14,FALSE))</f>
        <v>25</v>
      </c>
    </row>
    <row r="118" spans="1:12" s="12" customFormat="1" ht="22.5" x14ac:dyDescent="0.2">
      <c r="A118" s="13">
        <v>113</v>
      </c>
      <c r="B118" s="14" t="str">
        <f>Лист2!A112</f>
        <v>Барышский район</v>
      </c>
      <c r="C118" s="15">
        <f>Лист2!B112</f>
        <v>3103</v>
      </c>
      <c r="D118" s="16" t="str">
        <f>Лист2!C112</f>
        <v>МБОУ СОШ №3 им. И.В.Седова МО "Барышский район"</v>
      </c>
      <c r="E118" s="17">
        <f>IFERROR(SUM(VLOOKUP(readme!$C118,Лист2!$B:$R,9,FALSE),VLOOKUP(readme!$C118,Лист2!$B:$R,13,FALSE),VLOOKUP(readme!$C118,Лист2!$B:$R,17,FALSE))/SUM(VLOOKUP(readme!$C118,Лист2!$B:$R,6,FALSE),VLOOKUP(readme!$C118,Лист2!$B:$R,10,FALSE),VLOOKUP(readme!$C118,Лист2!$B:$R,14,FALSE)),"-")</f>
        <v>66.13636363636364</v>
      </c>
      <c r="F118" s="27">
        <f>IFERROR(SUM(VLOOKUP(readme!$C118,Лист2!$B:$R,3,FALSE),VLOOKUP(readme!$C118,Лист2!$B:$R,4,FALSE),VLOOKUP(readme!$C118,Лист2!$B:$R,5,FALSE))/SUM(VLOOKUP(readme!$C118,Лист2!$B:$R,6,FALSE),VLOOKUP(readme!$C118,Лист2!$B:$R,10,FALSE),VLOOKUP(readme!$C118,Лист2!$B:$R,14,FALSE)),"-")</f>
        <v>0.68181818181818177</v>
      </c>
      <c r="G118" s="18">
        <f>IFERROR(SUM(VLOOKUP(readme!$C118,Лист2!$B:$R,9,FALSE))/SUM(VLOOKUP(readme!$C118,Лист2!$B:$R,6,FALSE)),"-")</f>
        <v>67.727272727272734</v>
      </c>
      <c r="H118" s="19">
        <f>IF(VLOOKUP(readme!$C118,Лист2!$B:$R,6,FALSE)="0","-",VLOOKUP(readme!$C118,Лист2!$B:$R,6,FALSE))</f>
        <v>11</v>
      </c>
      <c r="I118" s="18">
        <f>IFERROR(SUM(VLOOKUP(readme!$C118,Лист2!$B:$R,13,FALSE))/SUM(VLOOKUP(readme!$C118,Лист2!$B:$R,10,FALSE)),"-")</f>
        <v>58.5</v>
      </c>
      <c r="J118" s="19">
        <f>IF(VLOOKUP(readme!$C118,Лист2!$B:$R,10,FALSE)="0","-",VLOOKUP(readme!$C118,Лист2!$B:$R,10,FALSE))</f>
        <v>4</v>
      </c>
      <c r="K118" s="18">
        <f>IFERROR(SUM(VLOOKUP(readme!$C118,Лист2!$B:$R,17,FALSE))/SUM(VLOOKUP(readme!$C118,Лист2!$B:$R,14,FALSE)),"-")</f>
        <v>68</v>
      </c>
      <c r="L118" s="19">
        <f>IF(VLOOKUP(readme!$C118,Лист2!$B:$R,14,FALSE)="0","-",VLOOKUP(readme!$C118,Лист2!$B:$R,14,FALSE))</f>
        <v>7</v>
      </c>
    </row>
    <row r="119" spans="1:12" s="12" customFormat="1" ht="11.25" x14ac:dyDescent="0.2">
      <c r="A119" s="13">
        <v>114</v>
      </c>
      <c r="B119" s="14" t="str">
        <f>Лист2!A74</f>
        <v>город Ульяновск</v>
      </c>
      <c r="C119" s="15">
        <f>Лист2!B74</f>
        <v>53040</v>
      </c>
      <c r="D119" s="16" t="str">
        <f>Лист2!C74</f>
        <v>Лицей № 40 при УлГУ</v>
      </c>
      <c r="E119" s="17">
        <f>IFERROR(SUM(VLOOKUP(readme!$C119,Лист2!$B:$R,9,FALSE),VLOOKUP(readme!$C119,Лист2!$B:$R,13,FALSE),VLOOKUP(readme!$C119,Лист2!$B:$R,17,FALSE))/SUM(VLOOKUP(readme!$C119,Лист2!$B:$R,6,FALSE),VLOOKUP(readme!$C119,Лист2!$B:$R,10,FALSE),VLOOKUP(readme!$C119,Лист2!$B:$R,14,FALSE)),"-")</f>
        <v>66.111111111111114</v>
      </c>
      <c r="F119" s="27">
        <f>IFERROR(SUM(VLOOKUP(readme!$C119,Лист2!$B:$R,3,FALSE),VLOOKUP(readme!$C119,Лист2!$B:$R,4,FALSE),VLOOKUP(readme!$C119,Лист2!$B:$R,5,FALSE))/SUM(VLOOKUP(readme!$C119,Лист2!$B:$R,6,FALSE),VLOOKUP(readme!$C119,Лист2!$B:$R,10,FALSE),VLOOKUP(readme!$C119,Лист2!$B:$R,14,FALSE)),"-")</f>
        <v>0.73737373737373735</v>
      </c>
      <c r="G119" s="18">
        <f>IFERROR(SUM(VLOOKUP(readme!$C119,Лист2!$B:$R,9,FALSE))/SUM(VLOOKUP(readme!$C119,Лист2!$B:$R,6,FALSE)),"-")</f>
        <v>68.291666666666671</v>
      </c>
      <c r="H119" s="19">
        <f>IF(VLOOKUP(readme!$C119,Лист2!$B:$R,6,FALSE)="0","-",VLOOKUP(readme!$C119,Лист2!$B:$R,6,FALSE))</f>
        <v>48</v>
      </c>
      <c r="I119" s="18">
        <f>IFERROR(SUM(VLOOKUP(readme!$C119,Лист2!$B:$R,13,FALSE))/SUM(VLOOKUP(readme!$C119,Лист2!$B:$R,10,FALSE)),"-")</f>
        <v>60</v>
      </c>
      <c r="J119" s="19">
        <f>IF(VLOOKUP(readme!$C119,Лист2!$B:$R,10,FALSE)="0","-",VLOOKUP(readme!$C119,Лист2!$B:$R,10,FALSE))</f>
        <v>27</v>
      </c>
      <c r="K119" s="18">
        <f>IFERROR(SUM(VLOOKUP(readme!$C119,Лист2!$B:$R,17,FALSE))/SUM(VLOOKUP(readme!$C119,Лист2!$B:$R,14,FALSE)),"-")</f>
        <v>68.625</v>
      </c>
      <c r="L119" s="19">
        <f>IF(VLOOKUP(readme!$C119,Лист2!$B:$R,14,FALSE)="0","-",VLOOKUP(readme!$C119,Лист2!$B:$R,14,FALSE))</f>
        <v>24</v>
      </c>
    </row>
    <row r="120" spans="1:12" s="12" customFormat="1" ht="11.25" x14ac:dyDescent="0.2">
      <c r="A120" s="13">
        <v>115</v>
      </c>
      <c r="B120" s="14" t="str">
        <f>Лист2!A126</f>
        <v>Инзенский район</v>
      </c>
      <c r="C120" s="15">
        <f>Лист2!B126</f>
        <v>5028</v>
      </c>
      <c r="D120" s="16" t="str">
        <f>Лист2!C126</f>
        <v>МБОУ Глотовская СШ имени А.Ф. Зинина</v>
      </c>
      <c r="E120" s="17">
        <f>IFERROR(SUM(VLOOKUP(readme!$C120,Лист2!$B:$R,9,FALSE),VLOOKUP(readme!$C120,Лист2!$B:$R,13,FALSE),VLOOKUP(readme!$C120,Лист2!$B:$R,17,FALSE))/SUM(VLOOKUP(readme!$C120,Лист2!$B:$R,6,FALSE),VLOOKUP(readme!$C120,Лист2!$B:$R,10,FALSE),VLOOKUP(readme!$C120,Лист2!$B:$R,14,FALSE)),"-")</f>
        <v>66</v>
      </c>
      <c r="F120" s="27">
        <f>IFERROR(SUM(VLOOKUP(readme!$C120,Лист2!$B:$R,3,FALSE),VLOOKUP(readme!$C120,Лист2!$B:$R,4,FALSE),VLOOKUP(readme!$C120,Лист2!$B:$R,5,FALSE))/SUM(VLOOKUP(readme!$C120,Лист2!$B:$R,6,FALSE),VLOOKUP(readme!$C120,Лист2!$B:$R,10,FALSE),VLOOKUP(readme!$C120,Лист2!$B:$R,14,FALSE)),"-")</f>
        <v>0.5</v>
      </c>
      <c r="G120" s="18">
        <f>IFERROR(SUM(VLOOKUP(readme!$C120,Лист2!$B:$R,9,FALSE))/SUM(VLOOKUP(readme!$C120,Лист2!$B:$R,6,FALSE)),"-")</f>
        <v>53.5</v>
      </c>
      <c r="H120" s="19">
        <f>IF(VLOOKUP(readme!$C120,Лист2!$B:$R,6,FALSE)="0","-",VLOOKUP(readme!$C120,Лист2!$B:$R,6,FALSE))</f>
        <v>2</v>
      </c>
      <c r="I120" s="18" t="str">
        <f>IFERROR(SUM(VLOOKUP(readme!$C120,Лист2!$B:$R,13,FALSE))/SUM(VLOOKUP(readme!$C120,Лист2!$B:$R,10,FALSE)),"-")</f>
        <v>-</v>
      </c>
      <c r="J120" s="19" t="str">
        <f>IF(VLOOKUP(readme!$C120,Лист2!$B:$R,10,FALSE)="0","-",VLOOKUP(readme!$C120,Лист2!$B:$R,10,FALSE))</f>
        <v>-</v>
      </c>
      <c r="K120" s="18">
        <f>IFERROR(SUM(VLOOKUP(readme!$C120,Лист2!$B:$R,17,FALSE))/SUM(VLOOKUP(readme!$C120,Лист2!$B:$R,14,FALSE)),"-")</f>
        <v>78.5</v>
      </c>
      <c r="L120" s="19">
        <f>IF(VLOOKUP(readme!$C120,Лист2!$B:$R,14,FALSE)="0","-",VLOOKUP(readme!$C120,Лист2!$B:$R,14,FALSE))</f>
        <v>2</v>
      </c>
    </row>
    <row r="121" spans="1:12" s="12" customFormat="1" ht="10.5" customHeight="1" x14ac:dyDescent="0.2">
      <c r="A121" s="13">
        <v>116</v>
      </c>
      <c r="B121" s="14" t="str">
        <f>Лист2!A11</f>
        <v>город Ульяновск</v>
      </c>
      <c r="C121" s="15">
        <f>Лист2!B11</f>
        <v>51061</v>
      </c>
      <c r="D121" s="16" t="str">
        <f>Лист2!C11</f>
        <v>МБОУ "СШ № 61"</v>
      </c>
      <c r="E121" s="17">
        <f>IFERROR(SUM(VLOOKUP(readme!$C121,Лист2!$B:$R,9,FALSE),VLOOKUP(readme!$C121,Лист2!$B:$R,13,FALSE),VLOOKUP(readme!$C121,Лист2!$B:$R,17,FALSE))/SUM(VLOOKUP(readme!$C121,Лист2!$B:$R,6,FALSE),VLOOKUP(readme!$C121,Лист2!$B:$R,10,FALSE),VLOOKUP(readme!$C121,Лист2!$B:$R,14,FALSE)),"-")</f>
        <v>65.900000000000006</v>
      </c>
      <c r="F121" s="27">
        <f>IFERROR(SUM(VLOOKUP(readme!$C121,Лист2!$B:$R,3,FALSE),VLOOKUP(readme!$C121,Лист2!$B:$R,4,FALSE),VLOOKUP(readme!$C121,Лист2!$B:$R,5,FALSE))/SUM(VLOOKUP(readme!$C121,Лист2!$B:$R,6,FALSE),VLOOKUP(readme!$C121,Лист2!$B:$R,10,FALSE),VLOOKUP(readme!$C121,Лист2!$B:$R,14,FALSE)),"-")</f>
        <v>0.88</v>
      </c>
      <c r="G121" s="18">
        <f>IFERROR(SUM(VLOOKUP(readme!$C121,Лист2!$B:$R,9,FALSE))/SUM(VLOOKUP(readme!$C121,Лист2!$B:$R,6,FALSE)),"-")</f>
        <v>70.84</v>
      </c>
      <c r="H121" s="19">
        <f>IF(VLOOKUP(readme!$C121,Лист2!$B:$R,6,FALSE)="0","-",VLOOKUP(readme!$C121,Лист2!$B:$R,6,FALSE))</f>
        <v>25</v>
      </c>
      <c r="I121" s="18">
        <f>IFERROR(SUM(VLOOKUP(readme!$C121,Лист2!$B:$R,13,FALSE))/SUM(VLOOKUP(readme!$C121,Лист2!$B:$R,10,FALSE)),"-")</f>
        <v>56.210526315789473</v>
      </c>
      <c r="J121" s="19">
        <f>IF(VLOOKUP(readme!$C121,Лист2!$B:$R,10,FALSE)="0","-",VLOOKUP(readme!$C121,Лист2!$B:$R,10,FALSE))</f>
        <v>19</v>
      </c>
      <c r="K121" s="18">
        <f>IFERROR(SUM(VLOOKUP(readme!$C121,Лист2!$B:$R,17,FALSE))/SUM(VLOOKUP(readme!$C121,Лист2!$B:$R,14,FALSE)),"-")</f>
        <v>76</v>
      </c>
      <c r="L121" s="19">
        <f>IF(VLOOKUP(readme!$C121,Лист2!$B:$R,14,FALSE)="0","-",VLOOKUP(readme!$C121,Лист2!$B:$R,14,FALSE))</f>
        <v>6</v>
      </c>
    </row>
    <row r="122" spans="1:12" s="12" customFormat="1" ht="11.25" x14ac:dyDescent="0.2">
      <c r="A122" s="13">
        <v>117</v>
      </c>
      <c r="B122" s="14" t="str">
        <f>Лист2!A135</f>
        <v>Инзенский район</v>
      </c>
      <c r="C122" s="15">
        <f>Лист2!B135</f>
        <v>5027</v>
      </c>
      <c r="D122" s="16" t="str">
        <f>Лист2!C135</f>
        <v>МКОУ Забалуйская СШ</v>
      </c>
      <c r="E122" s="17">
        <f>IFERROR(SUM(VLOOKUP(readme!$C122,Лист2!$B:$R,9,FALSE),VLOOKUP(readme!$C122,Лист2!$B:$R,13,FALSE),VLOOKUP(readme!$C122,Лист2!$B:$R,17,FALSE))/SUM(VLOOKUP(readme!$C122,Лист2!$B:$R,6,FALSE),VLOOKUP(readme!$C122,Лист2!$B:$R,10,FALSE),VLOOKUP(readme!$C122,Лист2!$B:$R,14,FALSE)),"-")</f>
        <v>65.875</v>
      </c>
      <c r="F122" s="27">
        <f>IFERROR(SUM(VLOOKUP(readme!$C122,Лист2!$B:$R,3,FALSE),VLOOKUP(readme!$C122,Лист2!$B:$R,4,FALSE),VLOOKUP(readme!$C122,Лист2!$B:$R,5,FALSE))/SUM(VLOOKUP(readme!$C122,Лист2!$B:$R,6,FALSE),VLOOKUP(readme!$C122,Лист2!$B:$R,10,FALSE),VLOOKUP(readme!$C122,Лист2!$B:$R,14,FALSE)),"-")</f>
        <v>0.625</v>
      </c>
      <c r="G122" s="18">
        <f>IFERROR(SUM(VLOOKUP(readme!$C122,Лист2!$B:$R,9,FALSE))/SUM(VLOOKUP(readme!$C122,Лист2!$B:$R,6,FALSE)),"-")</f>
        <v>61.5</v>
      </c>
      <c r="H122" s="19">
        <f>IF(VLOOKUP(readme!$C122,Лист2!$B:$R,6,FALSE)="0","-",VLOOKUP(readme!$C122,Лист2!$B:$R,6,FALSE))</f>
        <v>4</v>
      </c>
      <c r="I122" s="18">
        <f>IFERROR(SUM(VLOOKUP(readme!$C122,Лист2!$B:$R,13,FALSE))/SUM(VLOOKUP(readme!$C122,Лист2!$B:$R,10,FALSE)),"-")</f>
        <v>52</v>
      </c>
      <c r="J122" s="19">
        <f>IF(VLOOKUP(readme!$C122,Лист2!$B:$R,10,FALSE)="0","-",VLOOKUP(readme!$C122,Лист2!$B:$R,10,FALSE))</f>
        <v>1</v>
      </c>
      <c r="K122" s="18">
        <f>IFERROR(SUM(VLOOKUP(readme!$C122,Лист2!$B:$R,17,FALSE))/SUM(VLOOKUP(readme!$C122,Лист2!$B:$R,14,FALSE)),"-")</f>
        <v>76.333333333333329</v>
      </c>
      <c r="L122" s="19">
        <f>IF(VLOOKUP(readme!$C122,Лист2!$B:$R,14,FALSE)="0","-",VLOOKUP(readme!$C122,Лист2!$B:$R,14,FALSE))</f>
        <v>3</v>
      </c>
    </row>
    <row r="123" spans="1:12" s="12" customFormat="1" ht="22.5" x14ac:dyDescent="0.2">
      <c r="A123" s="13">
        <v>118</v>
      </c>
      <c r="B123" s="14" t="str">
        <f>Лист2!A297</f>
        <v>Ульяновский район</v>
      </c>
      <c r="C123" s="15">
        <f>Лист2!B297</f>
        <v>20010</v>
      </c>
      <c r="D123" s="16" t="str">
        <f>Лист2!C297</f>
        <v>МОУ Большеключищенская СШ имени В.Н. Каштанкина</v>
      </c>
      <c r="E123" s="17">
        <f>IFERROR(SUM(VLOOKUP(readme!$C123,Лист2!$B:$R,9,FALSE),VLOOKUP(readme!$C123,Лист2!$B:$R,13,FALSE),VLOOKUP(readme!$C123,Лист2!$B:$R,17,FALSE))/SUM(VLOOKUP(readme!$C123,Лист2!$B:$R,6,FALSE),VLOOKUP(readme!$C123,Лист2!$B:$R,10,FALSE),VLOOKUP(readme!$C123,Лист2!$B:$R,14,FALSE)),"-")</f>
        <v>65.852941176470594</v>
      </c>
      <c r="F123" s="27">
        <f>IFERROR(SUM(VLOOKUP(readme!$C123,Лист2!$B:$R,3,FALSE),VLOOKUP(readme!$C123,Лист2!$B:$R,4,FALSE),VLOOKUP(readme!$C123,Лист2!$B:$R,5,FALSE))/SUM(VLOOKUP(readme!$C123,Лист2!$B:$R,6,FALSE),VLOOKUP(readme!$C123,Лист2!$B:$R,10,FALSE),VLOOKUP(readme!$C123,Лист2!$B:$R,14,FALSE)),"-")</f>
        <v>0.73529411764705888</v>
      </c>
      <c r="G123" s="18">
        <f>IFERROR(SUM(VLOOKUP(readme!$C123,Лист2!$B:$R,9,FALSE))/SUM(VLOOKUP(readme!$C123,Лист2!$B:$R,6,FALSE)),"-")</f>
        <v>63.647058823529413</v>
      </c>
      <c r="H123" s="19">
        <f>IF(VLOOKUP(readme!$C123,Лист2!$B:$R,6,FALSE)="0","-",VLOOKUP(readme!$C123,Лист2!$B:$R,6,FALSE))</f>
        <v>17</v>
      </c>
      <c r="I123" s="18">
        <f>IFERROR(SUM(VLOOKUP(readme!$C123,Лист2!$B:$R,13,FALSE))/SUM(VLOOKUP(readme!$C123,Лист2!$B:$R,10,FALSE)),"-")</f>
        <v>52</v>
      </c>
      <c r="J123" s="19">
        <f>IF(VLOOKUP(readme!$C123,Лист2!$B:$R,10,FALSE)="0","-",VLOOKUP(readme!$C123,Лист2!$B:$R,10,FALSE))</f>
        <v>8</v>
      </c>
      <c r="K123" s="18">
        <f>IFERROR(SUM(VLOOKUP(readme!$C123,Лист2!$B:$R,17,FALSE))/SUM(VLOOKUP(readme!$C123,Лист2!$B:$R,14,FALSE)),"-")</f>
        <v>82.333333333333329</v>
      </c>
      <c r="L123" s="19">
        <f>IF(VLOOKUP(readme!$C123,Лист2!$B:$R,14,FALSE)="0","-",VLOOKUP(readme!$C123,Лист2!$B:$R,14,FALSE))</f>
        <v>9</v>
      </c>
    </row>
    <row r="124" spans="1:12" s="12" customFormat="1" ht="11.25" x14ac:dyDescent="0.2">
      <c r="A124" s="13">
        <v>119</v>
      </c>
      <c r="B124" s="14" t="str">
        <f>Лист2!A32</f>
        <v>город Ульяновск</v>
      </c>
      <c r="C124" s="15">
        <f>Лист2!B32</f>
        <v>53001</v>
      </c>
      <c r="D124" s="16" t="str">
        <f>Лист2!C32</f>
        <v>МБОУ "Пригородная СШ"</v>
      </c>
      <c r="E124" s="17">
        <f>IFERROR(SUM(VLOOKUP(readme!$C124,Лист2!$B:$R,9,FALSE),VLOOKUP(readme!$C124,Лист2!$B:$R,13,FALSE),VLOOKUP(readme!$C124,Лист2!$B:$R,17,FALSE))/SUM(VLOOKUP(readme!$C124,Лист2!$B:$R,6,FALSE),VLOOKUP(readme!$C124,Лист2!$B:$R,10,FALSE),VLOOKUP(readme!$C124,Лист2!$B:$R,14,FALSE)),"-")</f>
        <v>65.75</v>
      </c>
      <c r="F124" s="27">
        <f>IFERROR(SUM(VLOOKUP(readme!$C124,Лист2!$B:$R,3,FALSE),VLOOKUP(readme!$C124,Лист2!$B:$R,4,FALSE),VLOOKUP(readme!$C124,Лист2!$B:$R,5,FALSE))/SUM(VLOOKUP(readme!$C124,Лист2!$B:$R,6,FALSE),VLOOKUP(readme!$C124,Лист2!$B:$R,10,FALSE),VLOOKUP(readme!$C124,Лист2!$B:$R,14,FALSE)),"-")</f>
        <v>0.66666666666666663</v>
      </c>
      <c r="G124" s="18">
        <f>IFERROR(SUM(VLOOKUP(readme!$C124,Лист2!$B:$R,9,FALSE))/SUM(VLOOKUP(readme!$C124,Лист2!$B:$R,6,FALSE)),"-")</f>
        <v>67.083333333333329</v>
      </c>
      <c r="H124" s="19">
        <f>IF(VLOOKUP(readme!$C124,Лист2!$B:$R,6,FALSE)="0","-",VLOOKUP(readme!$C124,Лист2!$B:$R,6,FALSE))</f>
        <v>12</v>
      </c>
      <c r="I124" s="18">
        <f>IFERROR(SUM(VLOOKUP(readme!$C124,Лист2!$B:$R,13,FALSE))/SUM(VLOOKUP(readme!$C124,Лист2!$B:$R,10,FALSE)),"-")</f>
        <v>66</v>
      </c>
      <c r="J124" s="19">
        <f>IF(VLOOKUP(readme!$C124,Лист2!$B:$R,10,FALSE)="0","-",VLOOKUP(readme!$C124,Лист2!$B:$R,10,FALSE))</f>
        <v>4</v>
      </c>
      <c r="K124" s="18">
        <f>IFERROR(SUM(VLOOKUP(readme!$C124,Лист2!$B:$R,17,FALSE))/SUM(VLOOKUP(readme!$C124,Лист2!$B:$R,14,FALSE)),"-")</f>
        <v>63.625</v>
      </c>
      <c r="L124" s="19">
        <f>IF(VLOOKUP(readme!$C124,Лист2!$B:$R,14,FALSE)="0","-",VLOOKUP(readme!$C124,Лист2!$B:$R,14,FALSE))</f>
        <v>8</v>
      </c>
    </row>
    <row r="125" spans="1:12" s="12" customFormat="1" ht="11.25" x14ac:dyDescent="0.2">
      <c r="A125" s="13">
        <v>120</v>
      </c>
      <c r="B125" s="14" t="str">
        <f>Лист2!A42</f>
        <v>город Ульяновск</v>
      </c>
      <c r="C125" s="15">
        <f>Лист2!B42</f>
        <v>52017</v>
      </c>
      <c r="D125" s="16" t="str">
        <f>Лист2!C42</f>
        <v>МБОУ СШ №17</v>
      </c>
      <c r="E125" s="17">
        <f>IFERROR(SUM(VLOOKUP(readme!$C125,Лист2!$B:$R,9,FALSE),VLOOKUP(readme!$C125,Лист2!$B:$R,13,FALSE),VLOOKUP(readme!$C125,Лист2!$B:$R,17,FALSE))/SUM(VLOOKUP(readme!$C125,Лист2!$B:$R,6,FALSE),VLOOKUP(readme!$C125,Лист2!$B:$R,10,FALSE),VLOOKUP(readme!$C125,Лист2!$B:$R,14,FALSE)),"-")</f>
        <v>65.433333333333337</v>
      </c>
      <c r="F125" s="27">
        <f>IFERROR(SUM(VLOOKUP(readme!$C125,Лист2!$B:$R,3,FALSE),VLOOKUP(readme!$C125,Лист2!$B:$R,4,FALSE),VLOOKUP(readme!$C125,Лист2!$B:$R,5,FALSE))/SUM(VLOOKUP(readme!$C125,Лист2!$B:$R,6,FALSE),VLOOKUP(readme!$C125,Лист2!$B:$R,10,FALSE),VLOOKUP(readme!$C125,Лист2!$B:$R,14,FALSE)),"-")</f>
        <v>0.65</v>
      </c>
      <c r="G125" s="18">
        <f>IFERROR(SUM(VLOOKUP(readme!$C125,Лист2!$B:$R,9,FALSE))/SUM(VLOOKUP(readme!$C125,Лист2!$B:$R,6,FALSE)),"-")</f>
        <v>62.5</v>
      </c>
      <c r="H125" s="19">
        <f>IF(VLOOKUP(readme!$C125,Лист2!$B:$R,6,FALSE)="0","-",VLOOKUP(readme!$C125,Лист2!$B:$R,6,FALSE))</f>
        <v>30</v>
      </c>
      <c r="I125" s="18">
        <f>IFERROR(SUM(VLOOKUP(readme!$C125,Лист2!$B:$R,13,FALSE))/SUM(VLOOKUP(readme!$C125,Лист2!$B:$R,10,FALSE)),"-")</f>
        <v>58.777777777777779</v>
      </c>
      <c r="J125" s="19">
        <f>IF(VLOOKUP(readme!$C125,Лист2!$B:$R,10,FALSE)="0","-",VLOOKUP(readme!$C125,Лист2!$B:$R,10,FALSE))</f>
        <v>9</v>
      </c>
      <c r="K125" s="18">
        <f>IFERROR(SUM(VLOOKUP(readme!$C125,Лист2!$B:$R,17,FALSE))/SUM(VLOOKUP(readme!$C125,Лист2!$B:$R,14,FALSE)),"-")</f>
        <v>72.476190476190482</v>
      </c>
      <c r="L125" s="19">
        <f>IF(VLOOKUP(readme!$C125,Лист2!$B:$R,14,FALSE)="0","-",VLOOKUP(readme!$C125,Лист2!$B:$R,14,FALSE))</f>
        <v>21</v>
      </c>
    </row>
    <row r="126" spans="1:12" s="12" customFormat="1" ht="11.25" x14ac:dyDescent="0.2">
      <c r="A126" s="13">
        <v>121</v>
      </c>
      <c r="B126" s="14" t="str">
        <f>Лист2!A111</f>
        <v>Барышский район</v>
      </c>
      <c r="C126" s="15">
        <f>Лист2!B111</f>
        <v>3011</v>
      </c>
      <c r="D126" s="16" t="str">
        <f>Лист2!C111</f>
        <v>МОУ СОШ п. Поливаново МО "Барышский район"</v>
      </c>
      <c r="E126" s="17">
        <f>IFERROR(SUM(VLOOKUP(readme!$C126,Лист2!$B:$R,9,FALSE),VLOOKUP(readme!$C126,Лист2!$B:$R,13,FALSE),VLOOKUP(readme!$C126,Лист2!$B:$R,17,FALSE))/SUM(VLOOKUP(readme!$C126,Лист2!$B:$R,6,FALSE),VLOOKUP(readme!$C126,Лист2!$B:$R,10,FALSE),VLOOKUP(readme!$C126,Лист2!$B:$R,14,FALSE)),"-")</f>
        <v>65.25</v>
      </c>
      <c r="F126" s="27">
        <f>IFERROR(SUM(VLOOKUP(readme!$C126,Лист2!$B:$R,3,FALSE),VLOOKUP(readme!$C126,Лист2!$B:$R,4,FALSE),VLOOKUP(readme!$C126,Лист2!$B:$R,5,FALSE))/SUM(VLOOKUP(readme!$C126,Лист2!$B:$R,6,FALSE),VLOOKUP(readme!$C126,Лист2!$B:$R,10,FALSE),VLOOKUP(readme!$C126,Лист2!$B:$R,14,FALSE)),"-")</f>
        <v>0.66666666666666663</v>
      </c>
      <c r="G126" s="18">
        <f>IFERROR(SUM(VLOOKUP(readme!$C126,Лист2!$B:$R,9,FALSE))/SUM(VLOOKUP(readme!$C126,Лист2!$B:$R,6,FALSE)),"-")</f>
        <v>63.666666666666664</v>
      </c>
      <c r="H126" s="19">
        <f>IF(VLOOKUP(readme!$C126,Лист2!$B:$R,6,FALSE)="0","-",VLOOKUP(readme!$C126,Лист2!$B:$R,6,FALSE))</f>
        <v>6</v>
      </c>
      <c r="I126" s="18">
        <f>IFERROR(SUM(VLOOKUP(readme!$C126,Лист2!$B:$R,13,FALSE))/SUM(VLOOKUP(readme!$C126,Лист2!$B:$R,10,FALSE)),"-")</f>
        <v>46</v>
      </c>
      <c r="J126" s="19">
        <f>IF(VLOOKUP(readme!$C126,Лист2!$B:$R,10,FALSE)="0","-",VLOOKUP(readme!$C126,Лист2!$B:$R,10,FALSE))</f>
        <v>2</v>
      </c>
      <c r="K126" s="18">
        <f>IFERROR(SUM(VLOOKUP(readme!$C126,Лист2!$B:$R,17,FALSE))/SUM(VLOOKUP(readme!$C126,Лист2!$B:$R,14,FALSE)),"-")</f>
        <v>77.25</v>
      </c>
      <c r="L126" s="19">
        <f>IF(VLOOKUP(readme!$C126,Лист2!$B:$R,14,FALSE)="0","-",VLOOKUP(readme!$C126,Лист2!$B:$R,14,FALSE))</f>
        <v>4</v>
      </c>
    </row>
    <row r="127" spans="1:12" s="12" customFormat="1" ht="11.25" x14ac:dyDescent="0.2">
      <c r="A127" s="13">
        <v>122</v>
      </c>
      <c r="B127" s="14" t="str">
        <f>Лист2!A305</f>
        <v>Цильнинский район</v>
      </c>
      <c r="C127" s="15">
        <f>Лист2!B305</f>
        <v>21007</v>
      </c>
      <c r="D127" s="16" t="str">
        <f>Лист2!C305</f>
        <v>Кундюковская сш</v>
      </c>
      <c r="E127" s="17">
        <f>IFERROR(SUM(VLOOKUP(readme!$C127,Лист2!$B:$R,9,FALSE),VLOOKUP(readme!$C127,Лист2!$B:$R,13,FALSE),VLOOKUP(readme!$C127,Лист2!$B:$R,17,FALSE))/SUM(VLOOKUP(readme!$C127,Лист2!$B:$R,6,FALSE),VLOOKUP(readme!$C127,Лист2!$B:$R,10,FALSE),VLOOKUP(readme!$C127,Лист2!$B:$R,14,FALSE)),"-")</f>
        <v>65.25</v>
      </c>
      <c r="F127" s="27">
        <f>IFERROR(SUM(VLOOKUP(readme!$C127,Лист2!$B:$R,3,FALSE),VLOOKUP(readme!$C127,Лист2!$B:$R,4,FALSE),VLOOKUP(readme!$C127,Лист2!$B:$R,5,FALSE))/SUM(VLOOKUP(readme!$C127,Лист2!$B:$R,6,FALSE),VLOOKUP(readme!$C127,Лист2!$B:$R,10,FALSE),VLOOKUP(readme!$C127,Лист2!$B:$R,14,FALSE)),"-")</f>
        <v>0.75</v>
      </c>
      <c r="G127" s="18">
        <f>IFERROR(SUM(VLOOKUP(readme!$C127,Лист2!$B:$R,9,FALSE))/SUM(VLOOKUP(readme!$C127,Лист2!$B:$R,6,FALSE)),"-")</f>
        <v>64.5</v>
      </c>
      <c r="H127" s="19">
        <f>IF(VLOOKUP(readme!$C127,Лист2!$B:$R,6,FALSE)="0","-",VLOOKUP(readme!$C127,Лист2!$B:$R,6,FALSE))</f>
        <v>2</v>
      </c>
      <c r="I127" s="18">
        <f>IFERROR(SUM(VLOOKUP(readme!$C127,Лист2!$B:$R,13,FALSE))/SUM(VLOOKUP(readme!$C127,Лист2!$B:$R,10,FALSE)),"-")</f>
        <v>46</v>
      </c>
      <c r="J127" s="19">
        <f>IF(VLOOKUP(readme!$C127,Лист2!$B:$R,10,FALSE)="0","-",VLOOKUP(readme!$C127,Лист2!$B:$R,10,FALSE))</f>
        <v>1</v>
      </c>
      <c r="K127" s="18">
        <f>IFERROR(SUM(VLOOKUP(readme!$C127,Лист2!$B:$R,17,FALSE))/SUM(VLOOKUP(readme!$C127,Лист2!$B:$R,14,FALSE)),"-")</f>
        <v>86</v>
      </c>
      <c r="L127" s="19">
        <f>IF(VLOOKUP(readme!$C127,Лист2!$B:$R,14,FALSE)="0","-",VLOOKUP(readme!$C127,Лист2!$B:$R,14,FALSE))</f>
        <v>1</v>
      </c>
    </row>
    <row r="128" spans="1:12" s="12" customFormat="1" ht="11.25" x14ac:dyDescent="0.2">
      <c r="A128" s="13">
        <v>123</v>
      </c>
      <c r="B128" s="14" t="str">
        <f>Лист2!A5</f>
        <v>город Ульяновск</v>
      </c>
      <c r="C128" s="15">
        <f>Лист2!B5</f>
        <v>51085</v>
      </c>
      <c r="D128" s="16" t="str">
        <f>Лист2!C5</f>
        <v>МБОУ СШ № 85</v>
      </c>
      <c r="E128" s="17">
        <f>IFERROR(SUM(VLOOKUP(readme!$C128,Лист2!$B:$R,9,FALSE),VLOOKUP(readme!$C128,Лист2!$B:$R,13,FALSE),VLOOKUP(readme!$C128,Лист2!$B:$R,17,FALSE))/SUM(VLOOKUP(readme!$C128,Лист2!$B:$R,6,FALSE),VLOOKUP(readme!$C128,Лист2!$B:$R,10,FALSE),VLOOKUP(readme!$C128,Лист2!$B:$R,14,FALSE)),"-")</f>
        <v>65.230769230769226</v>
      </c>
      <c r="F128" s="27">
        <f>IFERROR(SUM(VLOOKUP(readme!$C128,Лист2!$B:$R,3,FALSE),VLOOKUP(readme!$C128,Лист2!$B:$R,4,FALSE),VLOOKUP(readme!$C128,Лист2!$B:$R,5,FALSE))/SUM(VLOOKUP(readme!$C128,Лист2!$B:$R,6,FALSE),VLOOKUP(readme!$C128,Лист2!$B:$R,10,FALSE),VLOOKUP(readme!$C128,Лист2!$B:$R,14,FALSE)),"-")</f>
        <v>0.75961538461538458</v>
      </c>
      <c r="G128" s="18">
        <f>IFERROR(SUM(VLOOKUP(readme!$C128,Лист2!$B:$R,9,FALSE))/SUM(VLOOKUP(readme!$C128,Лист2!$B:$R,6,FALSE)),"-")</f>
        <v>66.442307692307693</v>
      </c>
      <c r="H128" s="19">
        <f>IF(VLOOKUP(readme!$C128,Лист2!$B:$R,6,FALSE)="0","-",VLOOKUP(readme!$C128,Лист2!$B:$R,6,FALSE))</f>
        <v>52</v>
      </c>
      <c r="I128" s="18">
        <f>IFERROR(SUM(VLOOKUP(readme!$C128,Лист2!$B:$R,13,FALSE))/SUM(VLOOKUP(readme!$C128,Лист2!$B:$R,10,FALSE)),"-")</f>
        <v>55.925925925925924</v>
      </c>
      <c r="J128" s="19">
        <f>IF(VLOOKUP(readme!$C128,Лист2!$B:$R,10,FALSE)="0","-",VLOOKUP(readme!$C128,Лист2!$B:$R,10,FALSE))</f>
        <v>27</v>
      </c>
      <c r="K128" s="18">
        <f>IFERROR(SUM(VLOOKUP(readme!$C128,Лист2!$B:$R,17,FALSE))/SUM(VLOOKUP(readme!$C128,Лист2!$B:$R,14,FALSE)),"-")</f>
        <v>72.760000000000005</v>
      </c>
      <c r="L128" s="19">
        <f>IF(VLOOKUP(readme!$C128,Лист2!$B:$R,14,FALSE)="0","-",VLOOKUP(readme!$C128,Лист2!$B:$R,14,FALSE))</f>
        <v>25</v>
      </c>
    </row>
    <row r="129" spans="1:12" s="12" customFormat="1" ht="11.25" x14ac:dyDescent="0.2">
      <c r="A129" s="13">
        <v>124</v>
      </c>
      <c r="B129" s="14" t="str">
        <f>Лист2!A289</f>
        <v>Ульяновский район</v>
      </c>
      <c r="C129" s="15">
        <f>Лист2!B289</f>
        <v>20001</v>
      </c>
      <c r="D129" s="16" t="str">
        <f>Лист2!C289</f>
        <v>МОУ Ишеевская МЛ им. Н.К. Джорджадзе</v>
      </c>
      <c r="E129" s="17">
        <f>IFERROR(SUM(VLOOKUP(readme!$C129,Лист2!$B:$R,9,FALSE),VLOOKUP(readme!$C129,Лист2!$B:$R,13,FALSE),VLOOKUP(readme!$C129,Лист2!$B:$R,17,FALSE))/SUM(VLOOKUP(readme!$C129,Лист2!$B:$R,6,FALSE),VLOOKUP(readme!$C129,Лист2!$B:$R,10,FALSE),VLOOKUP(readme!$C129,Лист2!$B:$R,14,FALSE)),"-")</f>
        <v>65.209523809523816</v>
      </c>
      <c r="F129" s="27">
        <f>IFERROR(SUM(VLOOKUP(readme!$C129,Лист2!$B:$R,3,FALSE),VLOOKUP(readme!$C129,Лист2!$B:$R,4,FALSE),VLOOKUP(readme!$C129,Лист2!$B:$R,5,FALSE))/SUM(VLOOKUP(readme!$C129,Лист2!$B:$R,6,FALSE),VLOOKUP(readme!$C129,Лист2!$B:$R,10,FALSE),VLOOKUP(readme!$C129,Лист2!$B:$R,14,FALSE)),"-")</f>
        <v>0.69523809523809521</v>
      </c>
      <c r="G129" s="18">
        <f>IFERROR(SUM(VLOOKUP(readme!$C129,Лист2!$B:$R,9,FALSE))/SUM(VLOOKUP(readme!$C129,Лист2!$B:$R,6,FALSE)),"-")</f>
        <v>64.980769230769226</v>
      </c>
      <c r="H129" s="19">
        <f>IF(VLOOKUP(readme!$C129,Лист2!$B:$R,6,FALSE)="0","-",VLOOKUP(readme!$C129,Лист2!$B:$R,6,FALSE))</f>
        <v>52</v>
      </c>
      <c r="I129" s="18">
        <f>IFERROR(SUM(VLOOKUP(readme!$C129,Лист2!$B:$R,13,FALSE))/SUM(VLOOKUP(readme!$C129,Лист2!$B:$R,10,FALSE)),"-")</f>
        <v>60.636363636363633</v>
      </c>
      <c r="J129" s="19">
        <f>IF(VLOOKUP(readme!$C129,Лист2!$B:$R,10,FALSE)="0","-",VLOOKUP(readme!$C129,Лист2!$B:$R,10,FALSE))</f>
        <v>22</v>
      </c>
      <c r="K129" s="18">
        <f>IFERROR(SUM(VLOOKUP(readme!$C129,Лист2!$B:$R,17,FALSE))/SUM(VLOOKUP(readme!$C129,Лист2!$B:$R,14,FALSE)),"-")</f>
        <v>68.838709677419359</v>
      </c>
      <c r="L129" s="19">
        <f>IF(VLOOKUP(readme!$C129,Лист2!$B:$R,14,FALSE)="0","-",VLOOKUP(readme!$C129,Лист2!$B:$R,14,FALSE))</f>
        <v>31</v>
      </c>
    </row>
    <row r="130" spans="1:12" s="12" customFormat="1" ht="22.5" x14ac:dyDescent="0.2">
      <c r="A130" s="13">
        <v>125</v>
      </c>
      <c r="B130" s="14" t="str">
        <f>Лист2!A197</f>
        <v>Мелекесский район</v>
      </c>
      <c r="C130" s="15">
        <f>Лист2!B197</f>
        <v>9015</v>
      </c>
      <c r="D130" s="16" t="str">
        <f>Лист2!C197</f>
        <v>МБОУ "Зерносовхозская СШ имени М.Н.Костина п. Новоселки"</v>
      </c>
      <c r="E130" s="17">
        <f>IFERROR(SUM(VLOOKUP(readme!$C130,Лист2!$B:$R,9,FALSE),VLOOKUP(readme!$C130,Лист2!$B:$R,13,FALSE),VLOOKUP(readme!$C130,Лист2!$B:$R,17,FALSE))/SUM(VLOOKUP(readme!$C130,Лист2!$B:$R,6,FALSE),VLOOKUP(readme!$C130,Лист2!$B:$R,10,FALSE),VLOOKUP(readme!$C130,Лист2!$B:$R,14,FALSE)),"-")</f>
        <v>65.178571428571431</v>
      </c>
      <c r="F130" s="27">
        <f>IFERROR(SUM(VLOOKUP(readme!$C130,Лист2!$B:$R,3,FALSE),VLOOKUP(readme!$C130,Лист2!$B:$R,4,FALSE),VLOOKUP(readme!$C130,Лист2!$B:$R,5,FALSE))/SUM(VLOOKUP(readme!$C130,Лист2!$B:$R,6,FALSE),VLOOKUP(readme!$C130,Лист2!$B:$R,10,FALSE),VLOOKUP(readme!$C130,Лист2!$B:$R,14,FALSE)),"-")</f>
        <v>0.6785714285714286</v>
      </c>
      <c r="G130" s="18">
        <f>IFERROR(SUM(VLOOKUP(readme!$C130,Лист2!$B:$R,9,FALSE))/SUM(VLOOKUP(readme!$C130,Лист2!$B:$R,6,FALSE)),"-")</f>
        <v>66.857142857142861</v>
      </c>
      <c r="H130" s="19">
        <f>IF(VLOOKUP(readme!$C130,Лист2!$B:$R,6,FALSE)="0","-",VLOOKUP(readme!$C130,Лист2!$B:$R,6,FALSE))</f>
        <v>14</v>
      </c>
      <c r="I130" s="18">
        <f>IFERROR(SUM(VLOOKUP(readme!$C130,Лист2!$B:$R,13,FALSE))/SUM(VLOOKUP(readme!$C130,Лист2!$B:$R,10,FALSE)),"-")</f>
        <v>48.2</v>
      </c>
      <c r="J130" s="19">
        <f>IF(VLOOKUP(readme!$C130,Лист2!$B:$R,10,FALSE)="0","-",VLOOKUP(readme!$C130,Лист2!$B:$R,10,FALSE))</f>
        <v>5</v>
      </c>
      <c r="K130" s="18">
        <f>IFERROR(SUM(VLOOKUP(readme!$C130,Лист2!$B:$R,17,FALSE))/SUM(VLOOKUP(readme!$C130,Лист2!$B:$R,14,FALSE)),"-")</f>
        <v>72</v>
      </c>
      <c r="L130" s="19">
        <f>IF(VLOOKUP(readme!$C130,Лист2!$B:$R,14,FALSE)="0","-",VLOOKUP(readme!$C130,Лист2!$B:$R,14,FALSE))</f>
        <v>9</v>
      </c>
    </row>
    <row r="131" spans="1:12" s="12" customFormat="1" ht="11.25" x14ac:dyDescent="0.2">
      <c r="A131" s="13">
        <v>126</v>
      </c>
      <c r="B131" s="14" t="str">
        <f>Лист2!A46</f>
        <v>город Ульяновск</v>
      </c>
      <c r="C131" s="15">
        <f>Лист2!B46</f>
        <v>53062</v>
      </c>
      <c r="D131" s="16" t="str">
        <f>Лист2!C46</f>
        <v>МБОУ "СШ № 62"</v>
      </c>
      <c r="E131" s="17">
        <f>IFERROR(SUM(VLOOKUP(readme!$C131,Лист2!$B:$R,9,FALSE),VLOOKUP(readme!$C131,Лист2!$B:$R,13,FALSE),VLOOKUP(readme!$C131,Лист2!$B:$R,17,FALSE))/SUM(VLOOKUP(readme!$C131,Лист2!$B:$R,6,FALSE),VLOOKUP(readme!$C131,Лист2!$B:$R,10,FALSE),VLOOKUP(readme!$C131,Лист2!$B:$R,14,FALSE)),"-")</f>
        <v>65.134615384615387</v>
      </c>
      <c r="F131" s="27">
        <f>IFERROR(SUM(VLOOKUP(readme!$C131,Лист2!$B:$R,3,FALSE),VLOOKUP(readme!$C131,Лист2!$B:$R,4,FALSE),VLOOKUP(readme!$C131,Лист2!$B:$R,5,FALSE))/SUM(VLOOKUP(readme!$C131,Лист2!$B:$R,6,FALSE),VLOOKUP(readme!$C131,Лист2!$B:$R,10,FALSE),VLOOKUP(readme!$C131,Лист2!$B:$R,14,FALSE)),"-")</f>
        <v>0.69230769230769229</v>
      </c>
      <c r="G131" s="18">
        <f>IFERROR(SUM(VLOOKUP(readme!$C131,Лист2!$B:$R,9,FALSE))/SUM(VLOOKUP(readme!$C131,Лист2!$B:$R,6,FALSE)),"-")</f>
        <v>67.5</v>
      </c>
      <c r="H131" s="19">
        <f>IF(VLOOKUP(readme!$C131,Лист2!$B:$R,6,FALSE)="0","-",VLOOKUP(readme!$C131,Лист2!$B:$R,6,FALSE))</f>
        <v>26</v>
      </c>
      <c r="I131" s="18">
        <f>IFERROR(SUM(VLOOKUP(readme!$C131,Лист2!$B:$R,13,FALSE))/SUM(VLOOKUP(readme!$C131,Лист2!$B:$R,10,FALSE)),"-")</f>
        <v>49.6</v>
      </c>
      <c r="J131" s="19">
        <f>IF(VLOOKUP(readme!$C131,Лист2!$B:$R,10,FALSE)="0","-",VLOOKUP(readme!$C131,Лист2!$B:$R,10,FALSE))</f>
        <v>10</v>
      </c>
      <c r="K131" s="18">
        <f>IFERROR(SUM(VLOOKUP(readme!$C131,Лист2!$B:$R,17,FALSE))/SUM(VLOOKUP(readme!$C131,Лист2!$B:$R,14,FALSE)),"-")</f>
        <v>71</v>
      </c>
      <c r="L131" s="19">
        <f>IF(VLOOKUP(readme!$C131,Лист2!$B:$R,14,FALSE)="0","-",VLOOKUP(readme!$C131,Лист2!$B:$R,14,FALSE))</f>
        <v>16</v>
      </c>
    </row>
    <row r="132" spans="1:12" s="12" customFormat="1" ht="22.5" x14ac:dyDescent="0.2">
      <c r="A132" s="13">
        <v>127</v>
      </c>
      <c r="B132" s="14" t="str">
        <f>Лист2!A180</f>
        <v>Майнский район</v>
      </c>
      <c r="C132" s="15">
        <f>Лист2!B180</f>
        <v>8001</v>
      </c>
      <c r="D132" s="16" t="str">
        <f>Лист2!C180</f>
        <v>МОУ "Майнский многопрофильный лицей имени В.А. Яковлева"</v>
      </c>
      <c r="E132" s="17">
        <f>IFERROR(SUM(VLOOKUP(readme!$C132,Лист2!$B:$R,9,FALSE),VLOOKUP(readme!$C132,Лист2!$B:$R,13,FALSE),VLOOKUP(readme!$C132,Лист2!$B:$R,17,FALSE))/SUM(VLOOKUP(readme!$C132,Лист2!$B:$R,6,FALSE),VLOOKUP(readme!$C132,Лист2!$B:$R,10,FALSE),VLOOKUP(readme!$C132,Лист2!$B:$R,14,FALSE)),"-")</f>
        <v>64.901408450704224</v>
      </c>
      <c r="F132" s="27">
        <f>IFERROR(SUM(VLOOKUP(readme!$C132,Лист2!$B:$R,3,FALSE),VLOOKUP(readme!$C132,Лист2!$B:$R,4,FALSE),VLOOKUP(readme!$C132,Лист2!$B:$R,5,FALSE))/SUM(VLOOKUP(readme!$C132,Лист2!$B:$R,6,FALSE),VLOOKUP(readme!$C132,Лист2!$B:$R,10,FALSE),VLOOKUP(readme!$C132,Лист2!$B:$R,14,FALSE)),"-")</f>
        <v>0.6619718309859155</v>
      </c>
      <c r="G132" s="18">
        <f>IFERROR(SUM(VLOOKUP(readme!$C132,Лист2!$B:$R,9,FALSE))/SUM(VLOOKUP(readme!$C132,Лист2!$B:$R,6,FALSE)),"-")</f>
        <v>66.628571428571433</v>
      </c>
      <c r="H132" s="19">
        <f>IF(VLOOKUP(readme!$C132,Лист2!$B:$R,6,FALSE)="0","-",VLOOKUP(readme!$C132,Лист2!$B:$R,6,FALSE))</f>
        <v>35</v>
      </c>
      <c r="I132" s="18">
        <f>IFERROR(SUM(VLOOKUP(readme!$C132,Лист2!$B:$R,13,FALSE))/SUM(VLOOKUP(readme!$C132,Лист2!$B:$R,10,FALSE)),"-")</f>
        <v>63</v>
      </c>
      <c r="J132" s="19">
        <f>IF(VLOOKUP(readme!$C132,Лист2!$B:$R,10,FALSE)="0","-",VLOOKUP(readme!$C132,Лист2!$B:$R,10,FALSE))</f>
        <v>14</v>
      </c>
      <c r="K132" s="18">
        <f>IFERROR(SUM(VLOOKUP(readme!$C132,Лист2!$B:$R,17,FALSE))/SUM(VLOOKUP(readme!$C132,Лист2!$B:$R,14,FALSE)),"-")</f>
        <v>63.363636363636367</v>
      </c>
      <c r="L132" s="19">
        <f>IF(VLOOKUP(readme!$C132,Лист2!$B:$R,14,FALSE)="0","-",VLOOKUP(readme!$C132,Лист2!$B:$R,14,FALSE))</f>
        <v>22</v>
      </c>
    </row>
    <row r="133" spans="1:12" s="12" customFormat="1" ht="11.25" x14ac:dyDescent="0.2">
      <c r="A133" s="13">
        <v>128</v>
      </c>
      <c r="B133" s="14" t="str">
        <f>Лист2!A78</f>
        <v>город Ульяновск</v>
      </c>
      <c r="C133" s="15">
        <f>Лист2!B78</f>
        <v>51051</v>
      </c>
      <c r="D133" s="16" t="str">
        <f>Лист2!C78</f>
        <v>Средняя школа № 51 им. А.М. Аблукова</v>
      </c>
      <c r="E133" s="17">
        <f>IFERROR(SUM(VLOOKUP(readme!$C133,Лист2!$B:$R,9,FALSE),VLOOKUP(readme!$C133,Лист2!$B:$R,13,FALSE),VLOOKUP(readme!$C133,Лист2!$B:$R,17,FALSE))/SUM(VLOOKUP(readme!$C133,Лист2!$B:$R,6,FALSE),VLOOKUP(readme!$C133,Лист2!$B:$R,10,FALSE),VLOOKUP(readme!$C133,Лист2!$B:$R,14,FALSE)),"-")</f>
        <v>64.868421052631575</v>
      </c>
      <c r="F133" s="27">
        <f>IFERROR(SUM(VLOOKUP(readme!$C133,Лист2!$B:$R,3,FALSE),VLOOKUP(readme!$C133,Лист2!$B:$R,4,FALSE),VLOOKUP(readme!$C133,Лист2!$B:$R,5,FALSE))/SUM(VLOOKUP(readme!$C133,Лист2!$B:$R,6,FALSE),VLOOKUP(readme!$C133,Лист2!$B:$R,10,FALSE),VLOOKUP(readme!$C133,Лист2!$B:$R,14,FALSE)),"-")</f>
        <v>0.72368421052631582</v>
      </c>
      <c r="G133" s="18">
        <f>IFERROR(SUM(VLOOKUP(readme!$C133,Лист2!$B:$R,9,FALSE))/SUM(VLOOKUP(readme!$C133,Лист2!$B:$R,6,FALSE)),"-")</f>
        <v>64.815789473684205</v>
      </c>
      <c r="H133" s="19">
        <f>IF(VLOOKUP(readme!$C133,Лист2!$B:$R,6,FALSE)="0","-",VLOOKUP(readme!$C133,Лист2!$B:$R,6,FALSE))</f>
        <v>38</v>
      </c>
      <c r="I133" s="18">
        <f>IFERROR(SUM(VLOOKUP(readme!$C133,Лист2!$B:$R,13,FALSE))/SUM(VLOOKUP(readme!$C133,Лист2!$B:$R,10,FALSE)),"-")</f>
        <v>60.705882352941174</v>
      </c>
      <c r="J133" s="19">
        <f>IF(VLOOKUP(readme!$C133,Лист2!$B:$R,10,FALSE)="0","-",VLOOKUP(readme!$C133,Лист2!$B:$R,10,FALSE))</f>
        <v>17</v>
      </c>
      <c r="K133" s="18">
        <f>IFERROR(SUM(VLOOKUP(readme!$C133,Лист2!$B:$R,17,FALSE))/SUM(VLOOKUP(readme!$C133,Лист2!$B:$R,14,FALSE)),"-")</f>
        <v>68.333333333333329</v>
      </c>
      <c r="L133" s="19">
        <f>IF(VLOOKUP(readme!$C133,Лист2!$B:$R,14,FALSE)="0","-",VLOOKUP(readme!$C133,Лист2!$B:$R,14,FALSE))</f>
        <v>21</v>
      </c>
    </row>
    <row r="134" spans="1:12" s="12" customFormat="1" ht="11.25" x14ac:dyDescent="0.2">
      <c r="A134" s="13">
        <v>129</v>
      </c>
      <c r="B134" s="14" t="str">
        <f>Лист2!A56</f>
        <v>город Ульяновск</v>
      </c>
      <c r="C134" s="15">
        <f>Лист2!B56</f>
        <v>51078</v>
      </c>
      <c r="D134" s="16" t="str">
        <f>Лист2!C56</f>
        <v>Средняя школа №78</v>
      </c>
      <c r="E134" s="17">
        <f>IFERROR(SUM(VLOOKUP(readme!$C134,Лист2!$B:$R,9,FALSE),VLOOKUP(readme!$C134,Лист2!$B:$R,13,FALSE),VLOOKUP(readme!$C134,Лист2!$B:$R,17,FALSE))/SUM(VLOOKUP(readme!$C134,Лист2!$B:$R,6,FALSE),VLOOKUP(readme!$C134,Лист2!$B:$R,10,FALSE),VLOOKUP(readme!$C134,Лист2!$B:$R,14,FALSE)),"-")</f>
        <v>64.860759493670884</v>
      </c>
      <c r="F134" s="27">
        <f>IFERROR(SUM(VLOOKUP(readme!$C134,Лист2!$B:$R,3,FALSE),VLOOKUP(readme!$C134,Лист2!$B:$R,4,FALSE),VLOOKUP(readme!$C134,Лист2!$B:$R,5,FALSE))/SUM(VLOOKUP(readme!$C134,Лист2!$B:$R,6,FALSE),VLOOKUP(readme!$C134,Лист2!$B:$R,10,FALSE),VLOOKUP(readme!$C134,Лист2!$B:$R,14,FALSE)),"-")</f>
        <v>0.65822784810126578</v>
      </c>
      <c r="G134" s="18">
        <f>IFERROR(SUM(VLOOKUP(readme!$C134,Лист2!$B:$R,9,FALSE))/SUM(VLOOKUP(readme!$C134,Лист2!$B:$R,6,FALSE)),"-")</f>
        <v>65</v>
      </c>
      <c r="H134" s="19">
        <f>IF(VLOOKUP(readme!$C134,Лист2!$B:$R,6,FALSE)="0","-",VLOOKUP(readme!$C134,Лист2!$B:$R,6,FALSE))</f>
        <v>40</v>
      </c>
      <c r="I134" s="18">
        <f>IFERROR(SUM(VLOOKUP(readme!$C134,Лист2!$B:$R,13,FALSE))/SUM(VLOOKUP(readme!$C134,Лист2!$B:$R,10,FALSE)),"-")</f>
        <v>51.769230769230766</v>
      </c>
      <c r="J134" s="19">
        <f>IF(VLOOKUP(readme!$C134,Лист2!$B:$R,10,FALSE)="0","-",VLOOKUP(readme!$C134,Лист2!$B:$R,10,FALSE))</f>
        <v>13</v>
      </c>
      <c r="K134" s="18">
        <f>IFERROR(SUM(VLOOKUP(readme!$C134,Лист2!$B:$R,17,FALSE))/SUM(VLOOKUP(readme!$C134,Лист2!$B:$R,14,FALSE)),"-")</f>
        <v>71.192307692307693</v>
      </c>
      <c r="L134" s="19">
        <f>IF(VLOOKUP(readme!$C134,Лист2!$B:$R,14,FALSE)="0","-",VLOOKUP(readme!$C134,Лист2!$B:$R,14,FALSE))</f>
        <v>26</v>
      </c>
    </row>
    <row r="135" spans="1:12" s="12" customFormat="1" ht="11.25" x14ac:dyDescent="0.2">
      <c r="A135" s="13">
        <v>130</v>
      </c>
      <c r="B135" s="14" t="str">
        <f>Лист2!A222</f>
        <v>Новоспасский район</v>
      </c>
      <c r="C135" s="15">
        <f>Лист2!B222</f>
        <v>12002</v>
      </c>
      <c r="D135" s="16" t="str">
        <f>Лист2!C222</f>
        <v>МОУ СШ № 2 р.п. Новоспасское</v>
      </c>
      <c r="E135" s="17">
        <f>IFERROR(SUM(VLOOKUP(readme!$C135,Лист2!$B:$R,9,FALSE),VLOOKUP(readme!$C135,Лист2!$B:$R,13,FALSE),VLOOKUP(readme!$C135,Лист2!$B:$R,17,FALSE))/SUM(VLOOKUP(readme!$C135,Лист2!$B:$R,6,FALSE),VLOOKUP(readme!$C135,Лист2!$B:$R,10,FALSE),VLOOKUP(readme!$C135,Лист2!$B:$R,14,FALSE)),"-")</f>
        <v>64.80952380952381</v>
      </c>
      <c r="F135" s="27">
        <f>IFERROR(SUM(VLOOKUP(readme!$C135,Лист2!$B:$R,3,FALSE),VLOOKUP(readme!$C135,Лист2!$B:$R,4,FALSE),VLOOKUP(readme!$C135,Лист2!$B:$R,5,FALSE))/SUM(VLOOKUP(readme!$C135,Лист2!$B:$R,6,FALSE),VLOOKUP(readme!$C135,Лист2!$B:$R,10,FALSE),VLOOKUP(readme!$C135,Лист2!$B:$R,14,FALSE)),"-")</f>
        <v>0.6428571428571429</v>
      </c>
      <c r="G135" s="18">
        <f>IFERROR(SUM(VLOOKUP(readme!$C135,Лист2!$B:$R,9,FALSE))/SUM(VLOOKUP(readme!$C135,Лист2!$B:$R,6,FALSE)),"-")</f>
        <v>64.19047619047619</v>
      </c>
      <c r="H135" s="19">
        <f>IF(VLOOKUP(readme!$C135,Лист2!$B:$R,6,FALSE)="0","-",VLOOKUP(readme!$C135,Лист2!$B:$R,6,FALSE))</f>
        <v>21</v>
      </c>
      <c r="I135" s="18">
        <f>IFERROR(SUM(VLOOKUP(readme!$C135,Лист2!$B:$R,13,FALSE))/SUM(VLOOKUP(readme!$C135,Лист2!$B:$R,10,FALSE)),"-")</f>
        <v>49.833333333333336</v>
      </c>
      <c r="J135" s="19">
        <f>IF(VLOOKUP(readme!$C135,Лист2!$B:$R,10,FALSE)="0","-",VLOOKUP(readme!$C135,Лист2!$B:$R,10,FALSE))</f>
        <v>6</v>
      </c>
      <c r="K135" s="18">
        <f>IFERROR(SUM(VLOOKUP(readme!$C135,Лист2!$B:$R,17,FALSE))/SUM(VLOOKUP(readme!$C135,Лист2!$B:$R,14,FALSE)),"-")</f>
        <v>71.666666666666671</v>
      </c>
      <c r="L135" s="19">
        <f>IF(VLOOKUP(readme!$C135,Лист2!$B:$R,14,FALSE)="0","-",VLOOKUP(readme!$C135,Лист2!$B:$R,14,FALSE))</f>
        <v>15</v>
      </c>
    </row>
    <row r="136" spans="1:12" s="12" customFormat="1" ht="11.25" x14ac:dyDescent="0.2">
      <c r="A136" s="13">
        <v>131</v>
      </c>
      <c r="B136" s="14" t="str">
        <f>Лист2!A95</f>
        <v>город Димитровград</v>
      </c>
      <c r="C136" s="15">
        <f>Лист2!B95</f>
        <v>2017</v>
      </c>
      <c r="D136" s="16" t="str">
        <f>Лист2!C95</f>
        <v>МБОУ СШ № 17</v>
      </c>
      <c r="E136" s="17">
        <f>IFERROR(SUM(VLOOKUP(readme!$C136,Лист2!$B:$R,9,FALSE),VLOOKUP(readme!$C136,Лист2!$B:$R,13,FALSE),VLOOKUP(readme!$C136,Лист2!$B:$R,17,FALSE))/SUM(VLOOKUP(readme!$C136,Лист2!$B:$R,6,FALSE),VLOOKUP(readme!$C136,Лист2!$B:$R,10,FALSE),VLOOKUP(readme!$C136,Лист2!$B:$R,14,FALSE)),"-")</f>
        <v>64.769230769230774</v>
      </c>
      <c r="F136" s="27">
        <f>IFERROR(SUM(VLOOKUP(readme!$C136,Лист2!$B:$R,3,FALSE),VLOOKUP(readme!$C136,Лист2!$B:$R,4,FALSE),VLOOKUP(readme!$C136,Лист2!$B:$R,5,FALSE))/SUM(VLOOKUP(readme!$C136,Лист2!$B:$R,6,FALSE),VLOOKUP(readme!$C136,Лист2!$B:$R,10,FALSE),VLOOKUP(readme!$C136,Лист2!$B:$R,14,FALSE)),"-")</f>
        <v>0.5</v>
      </c>
      <c r="G136" s="18">
        <f>IFERROR(SUM(VLOOKUP(readme!$C136,Лист2!$B:$R,9,FALSE))/SUM(VLOOKUP(readme!$C136,Лист2!$B:$R,6,FALSE)),"-")</f>
        <v>63.384615384615387</v>
      </c>
      <c r="H136" s="19">
        <f>IF(VLOOKUP(readme!$C136,Лист2!$B:$R,6,FALSE)="0","-",VLOOKUP(readme!$C136,Лист2!$B:$R,6,FALSE))</f>
        <v>13</v>
      </c>
      <c r="I136" s="18" t="str">
        <f>IFERROR(SUM(VLOOKUP(readme!$C136,Лист2!$B:$R,13,FALSE))/SUM(VLOOKUP(readme!$C136,Лист2!$B:$R,10,FALSE)),"-")</f>
        <v>-</v>
      </c>
      <c r="J136" s="19" t="str">
        <f>IF(VLOOKUP(readme!$C136,Лист2!$B:$R,10,FALSE)="0","-",VLOOKUP(readme!$C136,Лист2!$B:$R,10,FALSE))</f>
        <v>-</v>
      </c>
      <c r="K136" s="18">
        <f>IFERROR(SUM(VLOOKUP(readme!$C136,Лист2!$B:$R,17,FALSE))/SUM(VLOOKUP(readme!$C136,Лист2!$B:$R,14,FALSE)),"-")</f>
        <v>66.15384615384616</v>
      </c>
      <c r="L136" s="19">
        <f>IF(VLOOKUP(readme!$C136,Лист2!$B:$R,14,FALSE)="0","-",VLOOKUP(readme!$C136,Лист2!$B:$R,14,FALSE))</f>
        <v>13</v>
      </c>
    </row>
    <row r="137" spans="1:12" s="12" customFormat="1" ht="11.25" x14ac:dyDescent="0.2">
      <c r="A137" s="13">
        <v>132</v>
      </c>
      <c r="B137" s="14" t="str">
        <f>Лист2!A73</f>
        <v>город Ульяновск</v>
      </c>
      <c r="C137" s="15">
        <f>Лист2!B73</f>
        <v>51070</v>
      </c>
      <c r="D137" s="16" t="str">
        <f>Лист2!C73</f>
        <v>МБОУ СШ №70</v>
      </c>
      <c r="E137" s="17">
        <f>IFERROR(SUM(VLOOKUP(readme!$C137,Лист2!$B:$R,9,FALSE),VLOOKUP(readme!$C137,Лист2!$B:$R,13,FALSE),VLOOKUP(readme!$C137,Лист2!$B:$R,17,FALSE))/SUM(VLOOKUP(readme!$C137,Лист2!$B:$R,6,FALSE),VLOOKUP(readme!$C137,Лист2!$B:$R,10,FALSE),VLOOKUP(readme!$C137,Лист2!$B:$R,14,FALSE)),"-")</f>
        <v>64.642857142857139</v>
      </c>
      <c r="F137" s="27">
        <f>IFERROR(SUM(VLOOKUP(readme!$C137,Лист2!$B:$R,3,FALSE),VLOOKUP(readme!$C137,Лист2!$B:$R,4,FALSE),VLOOKUP(readme!$C137,Лист2!$B:$R,5,FALSE))/SUM(VLOOKUP(readme!$C137,Лист2!$B:$R,6,FALSE),VLOOKUP(readme!$C137,Лист2!$B:$R,10,FALSE),VLOOKUP(readme!$C137,Лист2!$B:$R,14,FALSE)),"-")</f>
        <v>0.6071428571428571</v>
      </c>
      <c r="G137" s="18">
        <f>IFERROR(SUM(VLOOKUP(readme!$C137,Лист2!$B:$R,9,FALSE))/SUM(VLOOKUP(readme!$C137,Лист2!$B:$R,6,FALSE)),"-")</f>
        <v>64</v>
      </c>
      <c r="H137" s="19">
        <f>IF(VLOOKUP(readme!$C137,Лист2!$B:$R,6,FALSE)="0","-",VLOOKUP(readme!$C137,Лист2!$B:$R,6,FALSE))</f>
        <v>28</v>
      </c>
      <c r="I137" s="18">
        <f>IFERROR(SUM(VLOOKUP(readme!$C137,Лист2!$B:$R,13,FALSE))/SUM(VLOOKUP(readme!$C137,Лист2!$B:$R,10,FALSE)),"-")</f>
        <v>57.142857142857146</v>
      </c>
      <c r="J137" s="19">
        <f>IF(VLOOKUP(readme!$C137,Лист2!$B:$R,10,FALSE)="0","-",VLOOKUP(readme!$C137,Лист2!$B:$R,10,FALSE))</f>
        <v>7</v>
      </c>
      <c r="K137" s="18">
        <f>IFERROR(SUM(VLOOKUP(readme!$C137,Лист2!$B:$R,17,FALSE))/SUM(VLOOKUP(readme!$C137,Лист2!$B:$R,14,FALSE)),"-")</f>
        <v>68</v>
      </c>
      <c r="L137" s="19">
        <f>IF(VLOOKUP(readme!$C137,Лист2!$B:$R,14,FALSE)="0","-",VLOOKUP(readme!$C137,Лист2!$B:$R,14,FALSE))</f>
        <v>21</v>
      </c>
    </row>
    <row r="138" spans="1:12" s="12" customFormat="1" ht="11.25" x14ac:dyDescent="0.2">
      <c r="A138" s="13">
        <v>133</v>
      </c>
      <c r="B138" s="14" t="str">
        <f>Лист2!A225</f>
        <v>Павловский район</v>
      </c>
      <c r="C138" s="15">
        <f>Лист2!B225</f>
        <v>13001</v>
      </c>
      <c r="D138" s="16" t="str">
        <f>Лист2!C225</f>
        <v>МБОУ Павловская СШ №1</v>
      </c>
      <c r="E138" s="17">
        <f>IFERROR(SUM(VLOOKUP(readme!$C138,Лист2!$B:$R,9,FALSE),VLOOKUP(readme!$C138,Лист2!$B:$R,13,FALSE),VLOOKUP(readme!$C138,Лист2!$B:$R,17,FALSE))/SUM(VLOOKUP(readme!$C138,Лист2!$B:$R,6,FALSE),VLOOKUP(readme!$C138,Лист2!$B:$R,10,FALSE),VLOOKUP(readme!$C138,Лист2!$B:$R,14,FALSE)),"-")</f>
        <v>64.638297872340431</v>
      </c>
      <c r="F138" s="27">
        <f>IFERROR(SUM(VLOOKUP(readme!$C138,Лист2!$B:$R,3,FALSE),VLOOKUP(readme!$C138,Лист2!$B:$R,4,FALSE),VLOOKUP(readme!$C138,Лист2!$B:$R,5,FALSE))/SUM(VLOOKUP(readme!$C138,Лист2!$B:$R,6,FALSE),VLOOKUP(readme!$C138,Лист2!$B:$R,10,FALSE),VLOOKUP(readme!$C138,Лист2!$B:$R,14,FALSE)),"-")</f>
        <v>0.74468085106382975</v>
      </c>
      <c r="G138" s="18">
        <f>IFERROR(SUM(VLOOKUP(readme!$C138,Лист2!$B:$R,9,FALSE))/SUM(VLOOKUP(readme!$C138,Лист2!$B:$R,6,FALSE)),"-")</f>
        <v>64.086956521739125</v>
      </c>
      <c r="H138" s="19">
        <f>IF(VLOOKUP(readme!$C138,Лист2!$B:$R,6,FALSE)="0","-",VLOOKUP(readme!$C138,Лист2!$B:$R,6,FALSE))</f>
        <v>23</v>
      </c>
      <c r="I138" s="18">
        <f>IFERROR(SUM(VLOOKUP(readme!$C138,Лист2!$B:$R,13,FALSE))/SUM(VLOOKUP(readme!$C138,Лист2!$B:$R,10,FALSE)),"-")</f>
        <v>58.384615384615387</v>
      </c>
      <c r="J138" s="19">
        <f>IF(VLOOKUP(readme!$C138,Лист2!$B:$R,10,FALSE)="0","-",VLOOKUP(readme!$C138,Лист2!$B:$R,10,FALSE))</f>
        <v>13</v>
      </c>
      <c r="K138" s="18">
        <f>IFERROR(SUM(VLOOKUP(readme!$C138,Лист2!$B:$R,17,FALSE))/SUM(VLOOKUP(readme!$C138,Лист2!$B:$R,14,FALSE)),"-")</f>
        <v>73.181818181818187</v>
      </c>
      <c r="L138" s="19">
        <f>IF(VLOOKUP(readme!$C138,Лист2!$B:$R,14,FALSE)="0","-",VLOOKUP(readme!$C138,Лист2!$B:$R,14,FALSE))</f>
        <v>11</v>
      </c>
    </row>
    <row r="139" spans="1:12" s="12" customFormat="1" ht="11.25" x14ac:dyDescent="0.2">
      <c r="A139" s="13">
        <v>134</v>
      </c>
      <c r="B139" s="14" t="str">
        <f>Лист2!A18</f>
        <v>город Ульяновск</v>
      </c>
      <c r="C139" s="15">
        <f>Лист2!B18</f>
        <v>52075</v>
      </c>
      <c r="D139" s="16" t="str">
        <f>Лист2!C18</f>
        <v>МБОУ СШ № 75 имени В.Ф. Маргелова</v>
      </c>
      <c r="E139" s="17">
        <f>IFERROR(SUM(VLOOKUP(readme!$C139,Лист2!$B:$R,9,FALSE),VLOOKUP(readme!$C139,Лист2!$B:$R,13,FALSE),VLOOKUP(readme!$C139,Лист2!$B:$R,17,FALSE))/SUM(VLOOKUP(readme!$C139,Лист2!$B:$R,6,FALSE),VLOOKUP(readme!$C139,Лист2!$B:$R,10,FALSE),VLOOKUP(readme!$C139,Лист2!$B:$R,14,FALSE)),"-")</f>
        <v>64.621621621621628</v>
      </c>
      <c r="F139" s="27">
        <f>IFERROR(SUM(VLOOKUP(readme!$C139,Лист2!$B:$R,3,FALSE),VLOOKUP(readme!$C139,Лист2!$B:$R,4,FALSE),VLOOKUP(readme!$C139,Лист2!$B:$R,5,FALSE))/SUM(VLOOKUP(readme!$C139,Лист2!$B:$R,6,FALSE),VLOOKUP(readme!$C139,Лист2!$B:$R,10,FALSE),VLOOKUP(readme!$C139,Лист2!$B:$R,14,FALSE)),"-")</f>
        <v>0.64864864864864868</v>
      </c>
      <c r="G139" s="18">
        <f>IFERROR(SUM(VLOOKUP(readme!$C139,Лист2!$B:$R,9,FALSE))/SUM(VLOOKUP(readme!$C139,Лист2!$B:$R,6,FALSE)),"-")</f>
        <v>67.222222222222229</v>
      </c>
      <c r="H139" s="19">
        <f>IF(VLOOKUP(readme!$C139,Лист2!$B:$R,6,FALSE)="0","-",VLOOKUP(readme!$C139,Лист2!$B:$R,6,FALSE))</f>
        <v>18</v>
      </c>
      <c r="I139" s="18">
        <f>IFERROR(SUM(VLOOKUP(readme!$C139,Лист2!$B:$R,13,FALSE))/SUM(VLOOKUP(readme!$C139,Лист2!$B:$R,10,FALSE)),"-")</f>
        <v>42.714285714285715</v>
      </c>
      <c r="J139" s="19">
        <f>IF(VLOOKUP(readme!$C139,Лист2!$B:$R,10,FALSE)="0","-",VLOOKUP(readme!$C139,Лист2!$B:$R,10,FALSE))</f>
        <v>7</v>
      </c>
      <c r="K139" s="18">
        <f>IFERROR(SUM(VLOOKUP(readme!$C139,Лист2!$B:$R,17,FALSE))/SUM(VLOOKUP(readme!$C139,Лист2!$B:$R,14,FALSE)),"-")</f>
        <v>73.5</v>
      </c>
      <c r="L139" s="19">
        <f>IF(VLOOKUP(readme!$C139,Лист2!$B:$R,14,FALSE)="0","-",VLOOKUP(readme!$C139,Лист2!$B:$R,14,FALSE))</f>
        <v>12</v>
      </c>
    </row>
    <row r="140" spans="1:12" s="12" customFormat="1" ht="11.25" x14ac:dyDescent="0.2">
      <c r="A140" s="13">
        <v>135</v>
      </c>
      <c r="B140" s="14" t="str">
        <f>Лист2!A89</f>
        <v>город Димитровград</v>
      </c>
      <c r="C140" s="15">
        <f>Лист2!B89</f>
        <v>2012</v>
      </c>
      <c r="D140" s="16" t="str">
        <f>Лист2!C89</f>
        <v>МБОУ УЛ</v>
      </c>
      <c r="E140" s="17">
        <f>IFERROR(SUM(VLOOKUP(readme!$C140,Лист2!$B:$R,9,FALSE),VLOOKUP(readme!$C140,Лист2!$B:$R,13,FALSE),VLOOKUP(readme!$C140,Лист2!$B:$R,17,FALSE))/SUM(VLOOKUP(readme!$C140,Лист2!$B:$R,6,FALSE),VLOOKUP(readme!$C140,Лист2!$B:$R,10,FALSE),VLOOKUP(readme!$C140,Лист2!$B:$R,14,FALSE)),"-")</f>
        <v>64.607142857142861</v>
      </c>
      <c r="F140" s="27">
        <f>IFERROR(SUM(VLOOKUP(readme!$C140,Лист2!$B:$R,3,FALSE),VLOOKUP(readme!$C140,Лист2!$B:$R,4,FALSE),VLOOKUP(readme!$C140,Лист2!$B:$R,5,FALSE))/SUM(VLOOKUP(readme!$C140,Лист2!$B:$R,6,FALSE),VLOOKUP(readme!$C140,Лист2!$B:$R,10,FALSE),VLOOKUP(readme!$C140,Лист2!$B:$R,14,FALSE)),"-")</f>
        <v>0.8214285714285714</v>
      </c>
      <c r="G140" s="18">
        <f>IFERROR(SUM(VLOOKUP(readme!$C140,Лист2!$B:$R,9,FALSE))/SUM(VLOOKUP(readme!$C140,Лист2!$B:$R,6,FALSE)),"-")</f>
        <v>68.178571428571431</v>
      </c>
      <c r="H140" s="19">
        <f>IF(VLOOKUP(readme!$C140,Лист2!$B:$R,6,FALSE)="0","-",VLOOKUP(readme!$C140,Лист2!$B:$R,6,FALSE))</f>
        <v>28</v>
      </c>
      <c r="I140" s="18">
        <f>IFERROR(SUM(VLOOKUP(readme!$C140,Лист2!$B:$R,13,FALSE))/SUM(VLOOKUP(readme!$C140,Лист2!$B:$R,10,FALSE)),"-")</f>
        <v>53.388888888888886</v>
      </c>
      <c r="J140" s="19">
        <f>IF(VLOOKUP(readme!$C140,Лист2!$B:$R,10,FALSE)="0","-",VLOOKUP(readme!$C140,Лист2!$B:$R,10,FALSE))</f>
        <v>18</v>
      </c>
      <c r="K140" s="18">
        <f>IFERROR(SUM(VLOOKUP(readme!$C140,Лист2!$B:$R,17,FALSE))/SUM(VLOOKUP(readme!$C140,Лист2!$B:$R,14,FALSE)),"-")</f>
        <v>74.8</v>
      </c>
      <c r="L140" s="19">
        <f>IF(VLOOKUP(readme!$C140,Лист2!$B:$R,14,FALSE)="0","-",VLOOKUP(readme!$C140,Лист2!$B:$R,14,FALSE))</f>
        <v>10</v>
      </c>
    </row>
    <row r="141" spans="1:12" s="12" customFormat="1" ht="11.25" x14ac:dyDescent="0.2">
      <c r="A141" s="13">
        <v>136</v>
      </c>
      <c r="B141" s="14" t="str">
        <f>Лист2!A70</f>
        <v>город Ульяновск</v>
      </c>
      <c r="C141" s="15">
        <f>Лист2!B70</f>
        <v>51008</v>
      </c>
      <c r="D141" s="16" t="str">
        <f>Лист2!C70</f>
        <v>Средняя школа № 8</v>
      </c>
      <c r="E141" s="17">
        <f>IFERROR(SUM(VLOOKUP(readme!$C141,Лист2!$B:$R,9,FALSE),VLOOKUP(readme!$C141,Лист2!$B:$R,13,FALSE),VLOOKUP(readme!$C141,Лист2!$B:$R,17,FALSE))/SUM(VLOOKUP(readme!$C141,Лист2!$B:$R,6,FALSE),VLOOKUP(readme!$C141,Лист2!$B:$R,10,FALSE),VLOOKUP(readme!$C141,Лист2!$B:$R,14,FALSE)),"-")</f>
        <v>64.5</v>
      </c>
      <c r="F141" s="27">
        <f>IFERROR(SUM(VLOOKUP(readme!$C141,Лист2!$B:$R,3,FALSE),VLOOKUP(readme!$C141,Лист2!$B:$R,4,FALSE),VLOOKUP(readme!$C141,Лист2!$B:$R,5,FALSE))/SUM(VLOOKUP(readme!$C141,Лист2!$B:$R,6,FALSE),VLOOKUP(readme!$C141,Лист2!$B:$R,10,FALSE),VLOOKUP(readme!$C141,Лист2!$B:$R,14,FALSE)),"-")</f>
        <v>0.7857142857142857</v>
      </c>
      <c r="G141" s="18">
        <f>IFERROR(SUM(VLOOKUP(readme!$C141,Лист2!$B:$R,9,FALSE))/SUM(VLOOKUP(readme!$C141,Лист2!$B:$R,6,FALSE)),"-")</f>
        <v>70.714285714285708</v>
      </c>
      <c r="H141" s="19">
        <f>IF(VLOOKUP(readme!$C141,Лист2!$B:$R,6,FALSE)="0","-",VLOOKUP(readme!$C141,Лист2!$B:$R,6,FALSE))</f>
        <v>7</v>
      </c>
      <c r="I141" s="18">
        <f>IFERROR(SUM(VLOOKUP(readme!$C141,Лист2!$B:$R,13,FALSE))/SUM(VLOOKUP(readme!$C141,Лист2!$B:$R,10,FALSE)),"-")</f>
        <v>54.5</v>
      </c>
      <c r="J141" s="19">
        <f>IF(VLOOKUP(readme!$C141,Лист2!$B:$R,10,FALSE)="0","-",VLOOKUP(readme!$C141,Лист2!$B:$R,10,FALSE))</f>
        <v>4</v>
      </c>
      <c r="K141" s="18">
        <f>IFERROR(SUM(VLOOKUP(readme!$C141,Лист2!$B:$R,17,FALSE))/SUM(VLOOKUP(readme!$C141,Лист2!$B:$R,14,FALSE)),"-")</f>
        <v>63.333333333333336</v>
      </c>
      <c r="L141" s="19">
        <f>IF(VLOOKUP(readme!$C141,Лист2!$B:$R,14,FALSE)="0","-",VLOOKUP(readme!$C141,Лист2!$B:$R,14,FALSE))</f>
        <v>3</v>
      </c>
    </row>
    <row r="142" spans="1:12" s="12" customFormat="1" ht="11.25" x14ac:dyDescent="0.2">
      <c r="A142" s="13">
        <v>137</v>
      </c>
      <c r="B142" s="14" t="str">
        <f>Лист2!A201</f>
        <v>Николаевский район</v>
      </c>
      <c r="C142" s="15">
        <f>Лист2!B201</f>
        <v>10010</v>
      </c>
      <c r="D142" s="16" t="str">
        <f>Лист2!C201</f>
        <v>МБОУ Канадейская СШ</v>
      </c>
      <c r="E142" s="17">
        <f>IFERROR(SUM(VLOOKUP(readme!$C142,Лист2!$B:$R,9,FALSE),VLOOKUP(readme!$C142,Лист2!$B:$R,13,FALSE),VLOOKUP(readme!$C142,Лист2!$B:$R,17,FALSE))/SUM(VLOOKUP(readme!$C142,Лист2!$B:$R,6,FALSE),VLOOKUP(readme!$C142,Лист2!$B:$R,10,FALSE),VLOOKUP(readme!$C142,Лист2!$B:$R,14,FALSE)),"-")</f>
        <v>64.333333333333329</v>
      </c>
      <c r="F142" s="27">
        <f>IFERROR(SUM(VLOOKUP(readme!$C142,Лист2!$B:$R,3,FALSE),VLOOKUP(readme!$C142,Лист2!$B:$R,4,FALSE),VLOOKUP(readme!$C142,Лист2!$B:$R,5,FALSE))/SUM(VLOOKUP(readme!$C142,Лист2!$B:$R,6,FALSE),VLOOKUP(readme!$C142,Лист2!$B:$R,10,FALSE),VLOOKUP(readme!$C142,Лист2!$B:$R,14,FALSE)),"-")</f>
        <v>0.66666666666666663</v>
      </c>
      <c r="G142" s="18">
        <f>IFERROR(SUM(VLOOKUP(readme!$C142,Лист2!$B:$R,9,FALSE))/SUM(VLOOKUP(readme!$C142,Лист2!$B:$R,6,FALSE)),"-")</f>
        <v>63</v>
      </c>
      <c r="H142" s="19">
        <f>IF(VLOOKUP(readme!$C142,Лист2!$B:$R,6,FALSE)="0","-",VLOOKUP(readme!$C142,Лист2!$B:$R,6,FALSE))</f>
        <v>3</v>
      </c>
      <c r="I142" s="18">
        <f>IFERROR(SUM(VLOOKUP(readme!$C142,Лист2!$B:$R,13,FALSE))/SUM(VLOOKUP(readme!$C142,Лист2!$B:$R,10,FALSE)),"-")</f>
        <v>40</v>
      </c>
      <c r="J142" s="19">
        <f>IF(VLOOKUP(readme!$C142,Лист2!$B:$R,10,FALSE)="0","-",VLOOKUP(readme!$C142,Лист2!$B:$R,10,FALSE))</f>
        <v>1</v>
      </c>
      <c r="K142" s="18">
        <f>IFERROR(SUM(VLOOKUP(readme!$C142,Лист2!$B:$R,17,FALSE))/SUM(VLOOKUP(readme!$C142,Лист2!$B:$R,14,FALSE)),"-")</f>
        <v>78.5</v>
      </c>
      <c r="L142" s="19">
        <f>IF(VLOOKUP(readme!$C142,Лист2!$B:$R,14,FALSE)="0","-",VLOOKUP(readme!$C142,Лист2!$B:$R,14,FALSE))</f>
        <v>2</v>
      </c>
    </row>
    <row r="143" spans="1:12" s="12" customFormat="1" ht="11.25" x14ac:dyDescent="0.2">
      <c r="A143" s="13">
        <v>138</v>
      </c>
      <c r="B143" s="14" t="str">
        <f>Лист2!A277</f>
        <v>Сурский район</v>
      </c>
      <c r="C143" s="15">
        <f>Лист2!B277</f>
        <v>18007</v>
      </c>
      <c r="D143" s="16" t="str">
        <f>Лист2!C277</f>
        <v>МОУ СШ с. Лава</v>
      </c>
      <c r="E143" s="17">
        <f>IFERROR(SUM(VLOOKUP(readme!$C143,Лист2!$B:$R,9,FALSE),VLOOKUP(readme!$C143,Лист2!$B:$R,13,FALSE),VLOOKUP(readme!$C143,Лист2!$B:$R,17,FALSE))/SUM(VLOOKUP(readme!$C143,Лист2!$B:$R,6,FALSE),VLOOKUP(readme!$C143,Лист2!$B:$R,10,FALSE),VLOOKUP(readme!$C143,Лист2!$B:$R,14,FALSE)),"-")</f>
        <v>64.333333333333329</v>
      </c>
      <c r="F143" s="27">
        <f>IFERROR(SUM(VLOOKUP(readme!$C143,Лист2!$B:$R,3,FALSE),VLOOKUP(readme!$C143,Лист2!$B:$R,4,FALSE),VLOOKUP(readme!$C143,Лист2!$B:$R,5,FALSE))/SUM(VLOOKUP(readme!$C143,Лист2!$B:$R,6,FALSE),VLOOKUP(readme!$C143,Лист2!$B:$R,10,FALSE),VLOOKUP(readme!$C143,Лист2!$B:$R,14,FALSE)),"-")</f>
        <v>0.5</v>
      </c>
      <c r="G143" s="18">
        <f>IFERROR(SUM(VLOOKUP(readme!$C143,Лист2!$B:$R,9,FALSE))/SUM(VLOOKUP(readme!$C143,Лист2!$B:$R,6,FALSE)),"-")</f>
        <v>64</v>
      </c>
      <c r="H143" s="19">
        <f>IF(VLOOKUP(readme!$C143,Лист2!$B:$R,6,FALSE)="0","-",VLOOKUP(readme!$C143,Лист2!$B:$R,6,FALSE))</f>
        <v>3</v>
      </c>
      <c r="I143" s="18" t="str">
        <f>IFERROR(SUM(VLOOKUP(readme!$C143,Лист2!$B:$R,13,FALSE))/SUM(VLOOKUP(readme!$C143,Лист2!$B:$R,10,FALSE)),"-")</f>
        <v>-</v>
      </c>
      <c r="J143" s="19" t="str">
        <f>IF(VLOOKUP(readme!$C143,Лист2!$B:$R,10,FALSE)="0","-",VLOOKUP(readme!$C143,Лист2!$B:$R,10,FALSE))</f>
        <v>-</v>
      </c>
      <c r="K143" s="18">
        <f>IFERROR(SUM(VLOOKUP(readme!$C143,Лист2!$B:$R,17,FALSE))/SUM(VLOOKUP(readme!$C143,Лист2!$B:$R,14,FALSE)),"-")</f>
        <v>64.666666666666671</v>
      </c>
      <c r="L143" s="19">
        <f>IF(VLOOKUP(readme!$C143,Лист2!$B:$R,14,FALSE)="0","-",VLOOKUP(readme!$C143,Лист2!$B:$R,14,FALSE))</f>
        <v>3</v>
      </c>
    </row>
    <row r="144" spans="1:12" s="12" customFormat="1" ht="11.25" x14ac:dyDescent="0.2">
      <c r="A144" s="13">
        <v>139</v>
      </c>
      <c r="B144" s="14" t="str">
        <f>Лист2!A294</f>
        <v>Ульяновский район</v>
      </c>
      <c r="C144" s="15">
        <f>Лист2!B294</f>
        <v>20015</v>
      </c>
      <c r="D144" s="16" t="str">
        <f>Лист2!C294</f>
        <v>МОУ Салмановская СШ</v>
      </c>
      <c r="E144" s="17">
        <f>IFERROR(SUM(VLOOKUP(readme!$C144,Лист2!$B:$R,9,FALSE),VLOOKUP(readme!$C144,Лист2!$B:$R,13,FALSE),VLOOKUP(readme!$C144,Лист2!$B:$R,17,FALSE))/SUM(VLOOKUP(readme!$C144,Лист2!$B:$R,6,FALSE),VLOOKUP(readme!$C144,Лист2!$B:$R,10,FALSE),VLOOKUP(readme!$C144,Лист2!$B:$R,14,FALSE)),"-")</f>
        <v>64.1875</v>
      </c>
      <c r="F144" s="27">
        <f>IFERROR(SUM(VLOOKUP(readme!$C144,Лист2!$B:$R,3,FALSE),VLOOKUP(readme!$C144,Лист2!$B:$R,4,FALSE),VLOOKUP(readme!$C144,Лист2!$B:$R,5,FALSE))/SUM(VLOOKUP(readme!$C144,Лист2!$B:$R,6,FALSE),VLOOKUP(readme!$C144,Лист2!$B:$R,10,FALSE),VLOOKUP(readme!$C144,Лист2!$B:$R,14,FALSE)),"-")</f>
        <v>0.5625</v>
      </c>
      <c r="G144" s="18">
        <f>IFERROR(SUM(VLOOKUP(readme!$C144,Лист2!$B:$R,9,FALSE))/SUM(VLOOKUP(readme!$C144,Лист2!$B:$R,6,FALSE)),"-")</f>
        <v>53.75</v>
      </c>
      <c r="H144" s="19">
        <f>IF(VLOOKUP(readme!$C144,Лист2!$B:$R,6,FALSE)="0","-",VLOOKUP(readme!$C144,Лист2!$B:$R,6,FALSE))</f>
        <v>8</v>
      </c>
      <c r="I144" s="18">
        <f>IFERROR(SUM(VLOOKUP(readme!$C144,Лист2!$B:$R,13,FALSE))/SUM(VLOOKUP(readme!$C144,Лист2!$B:$R,10,FALSE)),"-")</f>
        <v>58</v>
      </c>
      <c r="J144" s="19">
        <f>IF(VLOOKUP(readme!$C144,Лист2!$B:$R,10,FALSE)="0","-",VLOOKUP(readme!$C144,Лист2!$B:$R,10,FALSE))</f>
        <v>1</v>
      </c>
      <c r="K144" s="18">
        <f>IFERROR(SUM(VLOOKUP(readme!$C144,Лист2!$B:$R,17,FALSE))/SUM(VLOOKUP(readme!$C144,Лист2!$B:$R,14,FALSE)),"-")</f>
        <v>77</v>
      </c>
      <c r="L144" s="19">
        <f>IF(VLOOKUP(readme!$C144,Лист2!$B:$R,14,FALSE)="0","-",VLOOKUP(readme!$C144,Лист2!$B:$R,14,FALSE))</f>
        <v>7</v>
      </c>
    </row>
    <row r="145" spans="1:12" s="12" customFormat="1" ht="11.25" x14ac:dyDescent="0.2">
      <c r="A145" s="13">
        <v>140</v>
      </c>
      <c r="B145" s="14" t="str">
        <f>Лист2!A55</f>
        <v>город Ульяновск</v>
      </c>
      <c r="C145" s="15">
        <f>Лист2!B55</f>
        <v>53046</v>
      </c>
      <c r="D145" s="16" t="str">
        <f>Лист2!C55</f>
        <v>МБОУ "СШ № 46 имени И.С. Полбина"</v>
      </c>
      <c r="E145" s="17">
        <f>IFERROR(SUM(VLOOKUP(readme!$C145,Лист2!$B:$R,9,FALSE),VLOOKUP(readme!$C145,Лист2!$B:$R,13,FALSE),VLOOKUP(readme!$C145,Лист2!$B:$R,17,FALSE))/SUM(VLOOKUP(readme!$C145,Лист2!$B:$R,6,FALSE),VLOOKUP(readme!$C145,Лист2!$B:$R,10,FALSE),VLOOKUP(readme!$C145,Лист2!$B:$R,14,FALSE)),"-")</f>
        <v>64.18518518518519</v>
      </c>
      <c r="F145" s="27">
        <f>IFERROR(SUM(VLOOKUP(readme!$C145,Лист2!$B:$R,3,FALSE),VLOOKUP(readme!$C145,Лист2!$B:$R,4,FALSE),VLOOKUP(readme!$C145,Лист2!$B:$R,5,FALSE))/SUM(VLOOKUP(readme!$C145,Лист2!$B:$R,6,FALSE),VLOOKUP(readme!$C145,Лист2!$B:$R,10,FALSE),VLOOKUP(readme!$C145,Лист2!$B:$R,14,FALSE)),"-")</f>
        <v>0.66666666666666663</v>
      </c>
      <c r="G145" s="18">
        <f>IFERROR(SUM(VLOOKUP(readme!$C145,Лист2!$B:$R,9,FALSE))/SUM(VLOOKUP(readme!$C145,Лист2!$B:$R,6,FALSE)),"-")</f>
        <v>63.851851851851855</v>
      </c>
      <c r="H145" s="19">
        <f>IF(VLOOKUP(readme!$C145,Лист2!$B:$R,6,FALSE)="0","-",VLOOKUP(readme!$C145,Лист2!$B:$R,6,FALSE))</f>
        <v>27</v>
      </c>
      <c r="I145" s="18">
        <f>IFERROR(SUM(VLOOKUP(readme!$C145,Лист2!$B:$R,13,FALSE))/SUM(VLOOKUP(readme!$C145,Лист2!$B:$R,10,FALSE)),"-")</f>
        <v>63.444444444444443</v>
      </c>
      <c r="J145" s="19">
        <f>IF(VLOOKUP(readme!$C145,Лист2!$B:$R,10,FALSE)="0","-",VLOOKUP(readme!$C145,Лист2!$B:$R,10,FALSE))</f>
        <v>9</v>
      </c>
      <c r="K145" s="18">
        <f>IFERROR(SUM(VLOOKUP(readme!$C145,Лист2!$B:$R,17,FALSE))/SUM(VLOOKUP(readme!$C145,Лист2!$B:$R,14,FALSE)),"-")</f>
        <v>65.055555555555557</v>
      </c>
      <c r="L145" s="19">
        <f>IF(VLOOKUP(readme!$C145,Лист2!$B:$R,14,FALSE)="0","-",VLOOKUP(readme!$C145,Лист2!$B:$R,14,FALSE))</f>
        <v>18</v>
      </c>
    </row>
    <row r="146" spans="1:12" s="12" customFormat="1" ht="11.25" x14ac:dyDescent="0.2">
      <c r="A146" s="13">
        <v>141</v>
      </c>
      <c r="B146" s="14" t="str">
        <f>Лист2!A238</f>
        <v>Радищевский район</v>
      </c>
      <c r="C146" s="15">
        <f>Лист2!B238</f>
        <v>14002</v>
      </c>
      <c r="D146" s="16" t="str">
        <f>Лист2!C238</f>
        <v>МБОУ &lt;Радищевская СШ №2 им.А.Н.Радищева&gt;</v>
      </c>
      <c r="E146" s="17">
        <f>IFERROR(SUM(VLOOKUP(readme!$C146,Лист2!$B:$R,9,FALSE),VLOOKUP(readme!$C146,Лист2!$B:$R,13,FALSE),VLOOKUP(readme!$C146,Лист2!$B:$R,17,FALSE))/SUM(VLOOKUP(readme!$C146,Лист2!$B:$R,6,FALSE),VLOOKUP(readme!$C146,Лист2!$B:$R,10,FALSE),VLOOKUP(readme!$C146,Лист2!$B:$R,14,FALSE)),"-")</f>
        <v>64.166666666666671</v>
      </c>
      <c r="F146" s="27">
        <f>IFERROR(SUM(VLOOKUP(readme!$C146,Лист2!$B:$R,3,FALSE),VLOOKUP(readme!$C146,Лист2!$B:$R,4,FALSE),VLOOKUP(readme!$C146,Лист2!$B:$R,5,FALSE))/SUM(VLOOKUP(readme!$C146,Лист2!$B:$R,6,FALSE),VLOOKUP(readme!$C146,Лист2!$B:$R,10,FALSE),VLOOKUP(readme!$C146,Лист2!$B:$R,14,FALSE)),"-")</f>
        <v>0.66666666666666663</v>
      </c>
      <c r="G146" s="18">
        <f>IFERROR(SUM(VLOOKUP(readme!$C146,Лист2!$B:$R,9,FALSE))/SUM(VLOOKUP(readme!$C146,Лист2!$B:$R,6,FALSE)),"-")</f>
        <v>58.333333333333336</v>
      </c>
      <c r="H146" s="19">
        <f>IF(VLOOKUP(readme!$C146,Лист2!$B:$R,6,FALSE)="0","-",VLOOKUP(readme!$C146,Лист2!$B:$R,6,FALSE))</f>
        <v>3</v>
      </c>
      <c r="I146" s="18">
        <f>IFERROR(SUM(VLOOKUP(readme!$C146,Лист2!$B:$R,13,FALSE))/SUM(VLOOKUP(readme!$C146,Лист2!$B:$R,10,FALSE)),"-")</f>
        <v>34</v>
      </c>
      <c r="J146" s="19">
        <f>IF(VLOOKUP(readme!$C146,Лист2!$B:$R,10,FALSE)="0","-",VLOOKUP(readme!$C146,Лист2!$B:$R,10,FALSE))</f>
        <v>1</v>
      </c>
      <c r="K146" s="18">
        <f>IFERROR(SUM(VLOOKUP(readme!$C146,Лист2!$B:$R,17,FALSE))/SUM(VLOOKUP(readme!$C146,Лист2!$B:$R,14,FALSE)),"-")</f>
        <v>88</v>
      </c>
      <c r="L146" s="19">
        <f>IF(VLOOKUP(readme!$C146,Лист2!$B:$R,14,FALSE)="0","-",VLOOKUP(readme!$C146,Лист2!$B:$R,14,FALSE))</f>
        <v>2</v>
      </c>
    </row>
    <row r="147" spans="1:12" s="12" customFormat="1" ht="11.25" x14ac:dyDescent="0.2">
      <c r="A147" s="13">
        <v>142</v>
      </c>
      <c r="B147" s="14" t="str">
        <f>Лист2!A83</f>
        <v>город Ульяновск</v>
      </c>
      <c r="C147" s="15">
        <f>Лист2!B83</f>
        <v>51066</v>
      </c>
      <c r="D147" s="16" t="str">
        <f>Лист2!C83</f>
        <v>Средняя школа № 66</v>
      </c>
      <c r="E147" s="17">
        <f>IFERROR(SUM(VLOOKUP(readme!$C147,Лист2!$B:$R,9,FALSE),VLOOKUP(readme!$C147,Лист2!$B:$R,13,FALSE),VLOOKUP(readme!$C147,Лист2!$B:$R,17,FALSE))/SUM(VLOOKUP(readme!$C147,Лист2!$B:$R,6,FALSE),VLOOKUP(readme!$C147,Лист2!$B:$R,10,FALSE),VLOOKUP(readme!$C147,Лист2!$B:$R,14,FALSE)),"-")</f>
        <v>64.13636363636364</v>
      </c>
      <c r="F147" s="27">
        <f>IFERROR(SUM(VLOOKUP(readme!$C147,Лист2!$B:$R,3,FALSE),VLOOKUP(readme!$C147,Лист2!$B:$R,4,FALSE),VLOOKUP(readme!$C147,Лист2!$B:$R,5,FALSE))/SUM(VLOOKUP(readme!$C147,Лист2!$B:$R,6,FALSE),VLOOKUP(readme!$C147,Лист2!$B:$R,10,FALSE),VLOOKUP(readme!$C147,Лист2!$B:$R,14,FALSE)),"-")</f>
        <v>0.60606060606060608</v>
      </c>
      <c r="G147" s="18">
        <f>IFERROR(SUM(VLOOKUP(readme!$C147,Лист2!$B:$R,9,FALSE))/SUM(VLOOKUP(readme!$C147,Лист2!$B:$R,6,FALSE)),"-")</f>
        <v>64.125</v>
      </c>
      <c r="H147" s="19">
        <f>IF(VLOOKUP(readme!$C147,Лист2!$B:$R,6,FALSE)="0","-",VLOOKUP(readme!$C147,Лист2!$B:$R,6,FALSE))</f>
        <v>32</v>
      </c>
      <c r="I147" s="18">
        <f>IFERROR(SUM(VLOOKUP(readme!$C147,Лист2!$B:$R,13,FALSE))/SUM(VLOOKUP(readme!$C147,Лист2!$B:$R,10,FALSE)),"-")</f>
        <v>43.2</v>
      </c>
      <c r="J147" s="19">
        <f>IF(VLOOKUP(readme!$C147,Лист2!$B:$R,10,FALSE)="0","-",VLOOKUP(readme!$C147,Лист2!$B:$R,10,FALSE))</f>
        <v>10</v>
      </c>
      <c r="K147" s="18">
        <f>IFERROR(SUM(VLOOKUP(readme!$C147,Лист2!$B:$R,17,FALSE))/SUM(VLOOKUP(readme!$C147,Лист2!$B:$R,14,FALSE)),"-")</f>
        <v>72.875</v>
      </c>
      <c r="L147" s="19">
        <f>IF(VLOOKUP(readme!$C147,Лист2!$B:$R,14,FALSE)="0","-",VLOOKUP(readme!$C147,Лист2!$B:$R,14,FALSE))</f>
        <v>24</v>
      </c>
    </row>
    <row r="148" spans="1:12" s="12" customFormat="1" ht="11.25" x14ac:dyDescent="0.2">
      <c r="A148" s="13">
        <v>143</v>
      </c>
      <c r="B148" s="14" t="str">
        <f>Лист2!A120</f>
        <v>Вешкаймский район</v>
      </c>
      <c r="C148" s="15">
        <f>Лист2!B120</f>
        <v>4010</v>
      </c>
      <c r="D148" s="16" t="str">
        <f>Лист2!C120</f>
        <v>МОУ Стемасская СОШ им. А.С.Гришина</v>
      </c>
      <c r="E148" s="17">
        <f>IFERROR(SUM(VLOOKUP(readme!$C148,Лист2!$B:$R,9,FALSE),VLOOKUP(readme!$C148,Лист2!$B:$R,13,FALSE),VLOOKUP(readme!$C148,Лист2!$B:$R,17,FALSE))/SUM(VLOOKUP(readme!$C148,Лист2!$B:$R,6,FALSE),VLOOKUP(readme!$C148,Лист2!$B:$R,10,FALSE),VLOOKUP(readme!$C148,Лист2!$B:$R,14,FALSE)),"-")</f>
        <v>64</v>
      </c>
      <c r="F148" s="27">
        <f>IFERROR(SUM(VLOOKUP(readme!$C148,Лист2!$B:$R,3,FALSE),VLOOKUP(readme!$C148,Лист2!$B:$R,4,FALSE),VLOOKUP(readme!$C148,Лист2!$B:$R,5,FALSE))/SUM(VLOOKUP(readme!$C148,Лист2!$B:$R,6,FALSE),VLOOKUP(readme!$C148,Лист2!$B:$R,10,FALSE),VLOOKUP(readme!$C148,Лист2!$B:$R,14,FALSE)),"-")</f>
        <v>0.5</v>
      </c>
      <c r="G148" s="18">
        <f>IFERROR(SUM(VLOOKUP(readme!$C148,Лист2!$B:$R,9,FALSE))/SUM(VLOOKUP(readme!$C148,Лист2!$B:$R,6,FALSE)),"-")</f>
        <v>61.5</v>
      </c>
      <c r="H148" s="19">
        <f>IF(VLOOKUP(readme!$C148,Лист2!$B:$R,6,FALSE)="0","-",VLOOKUP(readme!$C148,Лист2!$B:$R,6,FALSE))</f>
        <v>2</v>
      </c>
      <c r="I148" s="18" t="str">
        <f>IFERROR(SUM(VLOOKUP(readme!$C148,Лист2!$B:$R,13,FALSE))/SUM(VLOOKUP(readme!$C148,Лист2!$B:$R,10,FALSE)),"-")</f>
        <v>-</v>
      </c>
      <c r="J148" s="19" t="str">
        <f>IF(VLOOKUP(readme!$C148,Лист2!$B:$R,10,FALSE)="0","-",VLOOKUP(readme!$C148,Лист2!$B:$R,10,FALSE))</f>
        <v>-</v>
      </c>
      <c r="K148" s="18">
        <f>IFERROR(SUM(VLOOKUP(readme!$C148,Лист2!$B:$R,17,FALSE))/SUM(VLOOKUP(readme!$C148,Лист2!$B:$R,14,FALSE)),"-")</f>
        <v>66.5</v>
      </c>
      <c r="L148" s="19">
        <f>IF(VLOOKUP(readme!$C148,Лист2!$B:$R,14,FALSE)="0","-",VLOOKUP(readme!$C148,Лист2!$B:$R,14,FALSE))</f>
        <v>2</v>
      </c>
    </row>
    <row r="149" spans="1:12" s="12" customFormat="1" ht="11.25" x14ac:dyDescent="0.2">
      <c r="A149" s="13">
        <v>144</v>
      </c>
      <c r="B149" s="14" t="str">
        <f>Лист2!A69</f>
        <v>город Ульяновск</v>
      </c>
      <c r="C149" s="15">
        <f>Лист2!B69</f>
        <v>52042</v>
      </c>
      <c r="D149" s="16" t="str">
        <f>Лист2!C69</f>
        <v>МБОУ СШ № 42</v>
      </c>
      <c r="E149" s="17">
        <f>IFERROR(SUM(VLOOKUP(readme!$C149,Лист2!$B:$R,9,FALSE),VLOOKUP(readme!$C149,Лист2!$B:$R,13,FALSE),VLOOKUP(readme!$C149,Лист2!$B:$R,17,FALSE))/SUM(VLOOKUP(readme!$C149,Лист2!$B:$R,6,FALSE),VLOOKUP(readme!$C149,Лист2!$B:$R,10,FALSE),VLOOKUP(readme!$C149,Лист2!$B:$R,14,FALSE)),"-")</f>
        <v>63.938775510204081</v>
      </c>
      <c r="F149" s="27">
        <f>IFERROR(SUM(VLOOKUP(readme!$C149,Лист2!$B:$R,3,FALSE),VLOOKUP(readme!$C149,Лист2!$B:$R,4,FALSE),VLOOKUP(readme!$C149,Лист2!$B:$R,5,FALSE))/SUM(VLOOKUP(readme!$C149,Лист2!$B:$R,6,FALSE),VLOOKUP(readme!$C149,Лист2!$B:$R,10,FALSE),VLOOKUP(readme!$C149,Лист2!$B:$R,14,FALSE)),"-")</f>
        <v>0.69387755102040816</v>
      </c>
      <c r="G149" s="18">
        <f>IFERROR(SUM(VLOOKUP(readme!$C149,Лист2!$B:$R,9,FALSE))/SUM(VLOOKUP(readme!$C149,Лист2!$B:$R,6,FALSE)),"-")</f>
        <v>62.708333333333336</v>
      </c>
      <c r="H149" s="19">
        <f>IF(VLOOKUP(readme!$C149,Лист2!$B:$R,6,FALSE)="0","-",VLOOKUP(readme!$C149,Лист2!$B:$R,6,FALSE))</f>
        <v>24</v>
      </c>
      <c r="I149" s="18">
        <f>IFERROR(SUM(VLOOKUP(readme!$C149,Лист2!$B:$R,13,FALSE))/SUM(VLOOKUP(readme!$C149,Лист2!$B:$R,10,FALSE)),"-")</f>
        <v>55.111111111111114</v>
      </c>
      <c r="J149" s="19">
        <f>IF(VLOOKUP(readme!$C149,Лист2!$B:$R,10,FALSE)="0","-",VLOOKUP(readme!$C149,Лист2!$B:$R,10,FALSE))</f>
        <v>9</v>
      </c>
      <c r="K149" s="18">
        <f>IFERROR(SUM(VLOOKUP(readme!$C149,Лист2!$B:$R,17,FALSE))/SUM(VLOOKUP(readme!$C149,Лист2!$B:$R,14,FALSE)),"-")</f>
        <v>70.75</v>
      </c>
      <c r="L149" s="19">
        <f>IF(VLOOKUP(readme!$C149,Лист2!$B:$R,14,FALSE)="0","-",VLOOKUP(readme!$C149,Лист2!$B:$R,14,FALSE))</f>
        <v>16</v>
      </c>
    </row>
    <row r="150" spans="1:12" s="12" customFormat="1" ht="11.25" x14ac:dyDescent="0.2">
      <c r="A150" s="13">
        <v>145</v>
      </c>
      <c r="B150" s="14" t="str">
        <f>Лист2!A247</f>
        <v>Сенгилеевский район</v>
      </c>
      <c r="C150" s="15">
        <f>Лист2!B247</f>
        <v>15005</v>
      </c>
      <c r="D150" s="16" t="str">
        <f>Лист2!C247</f>
        <v>МОУ Красногуляевская СШ</v>
      </c>
      <c r="E150" s="17">
        <f>IFERROR(SUM(VLOOKUP(readme!$C150,Лист2!$B:$R,9,FALSE),VLOOKUP(readme!$C150,Лист2!$B:$R,13,FALSE),VLOOKUP(readme!$C150,Лист2!$B:$R,17,FALSE))/SUM(VLOOKUP(readme!$C150,Лист2!$B:$R,6,FALSE),VLOOKUP(readme!$C150,Лист2!$B:$R,10,FALSE),VLOOKUP(readme!$C150,Лист2!$B:$R,14,FALSE)),"-")</f>
        <v>63.916666666666664</v>
      </c>
      <c r="F150" s="27">
        <f>IFERROR(SUM(VLOOKUP(readme!$C150,Лист2!$B:$R,3,FALSE),VLOOKUP(readme!$C150,Лист2!$B:$R,4,FALSE),VLOOKUP(readme!$C150,Лист2!$B:$R,5,FALSE))/SUM(VLOOKUP(readme!$C150,Лист2!$B:$R,6,FALSE),VLOOKUP(readme!$C150,Лист2!$B:$R,10,FALSE),VLOOKUP(readme!$C150,Лист2!$B:$R,14,FALSE)),"-")</f>
        <v>0.58333333333333337</v>
      </c>
      <c r="G150" s="18">
        <f>IFERROR(SUM(VLOOKUP(readme!$C150,Лист2!$B:$R,9,FALSE))/SUM(VLOOKUP(readme!$C150,Лист2!$B:$R,6,FALSE)),"-")</f>
        <v>56.666666666666664</v>
      </c>
      <c r="H150" s="19">
        <f>IF(VLOOKUP(readme!$C150,Лист2!$B:$R,6,FALSE)="0","-",VLOOKUP(readme!$C150,Лист2!$B:$R,6,FALSE))</f>
        <v>12</v>
      </c>
      <c r="I150" s="18">
        <f>IFERROR(SUM(VLOOKUP(readme!$C150,Лист2!$B:$R,13,FALSE))/SUM(VLOOKUP(readme!$C150,Лист2!$B:$R,10,FALSE)),"-")</f>
        <v>64</v>
      </c>
      <c r="J150" s="19">
        <f>IF(VLOOKUP(readme!$C150,Лист2!$B:$R,10,FALSE)="0","-",VLOOKUP(readme!$C150,Лист2!$B:$R,10,FALSE))</f>
        <v>3</v>
      </c>
      <c r="K150" s="18">
        <f>IFERROR(SUM(VLOOKUP(readme!$C150,Лист2!$B:$R,17,FALSE))/SUM(VLOOKUP(readme!$C150,Лист2!$B:$R,14,FALSE)),"-")</f>
        <v>73.555555555555557</v>
      </c>
      <c r="L150" s="19">
        <f>IF(VLOOKUP(readme!$C150,Лист2!$B:$R,14,FALSE)="0","-",VLOOKUP(readme!$C150,Лист2!$B:$R,14,FALSE))</f>
        <v>9</v>
      </c>
    </row>
    <row r="151" spans="1:12" s="12" customFormat="1" ht="11.25" x14ac:dyDescent="0.2">
      <c r="A151" s="13">
        <v>146</v>
      </c>
      <c r="B151" s="14" t="str">
        <f>Лист2!A127</f>
        <v>Инзенский район</v>
      </c>
      <c r="C151" s="15">
        <f>Лист2!B127</f>
        <v>5023</v>
      </c>
      <c r="D151" s="16" t="str">
        <f>Лист2!C127</f>
        <v>МБОУ Труслейская СШ</v>
      </c>
      <c r="E151" s="17">
        <f>IFERROR(SUM(VLOOKUP(readme!$C151,Лист2!$B:$R,9,FALSE),VLOOKUP(readme!$C151,Лист2!$B:$R,13,FALSE),VLOOKUP(readme!$C151,Лист2!$B:$R,17,FALSE))/SUM(VLOOKUP(readme!$C151,Лист2!$B:$R,6,FALSE),VLOOKUP(readme!$C151,Лист2!$B:$R,10,FALSE),VLOOKUP(readme!$C151,Лист2!$B:$R,14,FALSE)),"-")</f>
        <v>63.75</v>
      </c>
      <c r="F151" s="27">
        <f>IFERROR(SUM(VLOOKUP(readme!$C151,Лист2!$B:$R,3,FALSE),VLOOKUP(readme!$C151,Лист2!$B:$R,4,FALSE),VLOOKUP(readme!$C151,Лист2!$B:$R,5,FALSE))/SUM(VLOOKUP(readme!$C151,Лист2!$B:$R,6,FALSE),VLOOKUP(readme!$C151,Лист2!$B:$R,10,FALSE),VLOOKUP(readme!$C151,Лист2!$B:$R,14,FALSE)),"-")</f>
        <v>0.66666666666666663</v>
      </c>
      <c r="G151" s="18">
        <f>IFERROR(SUM(VLOOKUP(readme!$C151,Лист2!$B:$R,9,FALSE))/SUM(VLOOKUP(readme!$C151,Лист2!$B:$R,6,FALSE)),"-")</f>
        <v>64.166666666666671</v>
      </c>
      <c r="H151" s="19">
        <f>IF(VLOOKUP(readme!$C151,Лист2!$B:$R,6,FALSE)="0","-",VLOOKUP(readme!$C151,Лист2!$B:$R,6,FALSE))</f>
        <v>6</v>
      </c>
      <c r="I151" s="18">
        <f>IFERROR(SUM(VLOOKUP(readme!$C151,Лист2!$B:$R,13,FALSE))/SUM(VLOOKUP(readme!$C151,Лист2!$B:$R,10,FALSE)),"-")</f>
        <v>64</v>
      </c>
      <c r="J151" s="19">
        <f>IF(VLOOKUP(readme!$C151,Лист2!$B:$R,10,FALSE)="0","-",VLOOKUP(readme!$C151,Лист2!$B:$R,10,FALSE))</f>
        <v>2</v>
      </c>
      <c r="K151" s="18">
        <f>IFERROR(SUM(VLOOKUP(readme!$C151,Лист2!$B:$R,17,FALSE))/SUM(VLOOKUP(readme!$C151,Лист2!$B:$R,14,FALSE)),"-")</f>
        <v>63</v>
      </c>
      <c r="L151" s="19">
        <f>IF(VLOOKUP(readme!$C151,Лист2!$B:$R,14,FALSE)="0","-",VLOOKUP(readme!$C151,Лист2!$B:$R,14,FALSE))</f>
        <v>4</v>
      </c>
    </row>
    <row r="152" spans="1:12" s="12" customFormat="1" ht="10.5" customHeight="1" x14ac:dyDescent="0.2">
      <c r="A152" s="13">
        <v>147</v>
      </c>
      <c r="B152" s="14" t="str">
        <f>Лист2!A174</f>
        <v>Майнский район</v>
      </c>
      <c r="C152" s="15">
        <f>Лист2!B174</f>
        <v>8017</v>
      </c>
      <c r="D152" s="16" t="str">
        <f>Лист2!C174</f>
        <v>МКОУ "Тагайская СШ имени Ю.Ф. Горячева"</v>
      </c>
      <c r="E152" s="17">
        <f>IFERROR(SUM(VLOOKUP(readme!$C152,Лист2!$B:$R,9,FALSE),VLOOKUP(readme!$C152,Лист2!$B:$R,13,FALSE),VLOOKUP(readme!$C152,Лист2!$B:$R,17,FALSE))/SUM(VLOOKUP(readme!$C152,Лист2!$B:$R,6,FALSE),VLOOKUP(readme!$C152,Лист2!$B:$R,10,FALSE),VLOOKUP(readme!$C152,Лист2!$B:$R,14,FALSE)),"-")</f>
        <v>63.722222222222221</v>
      </c>
      <c r="F152" s="27">
        <f>IFERROR(SUM(VLOOKUP(readme!$C152,Лист2!$B:$R,3,FALSE),VLOOKUP(readme!$C152,Лист2!$B:$R,4,FALSE),VLOOKUP(readme!$C152,Лист2!$B:$R,5,FALSE))/SUM(VLOOKUP(readme!$C152,Лист2!$B:$R,6,FALSE),VLOOKUP(readme!$C152,Лист2!$B:$R,10,FALSE),VLOOKUP(readme!$C152,Лист2!$B:$R,14,FALSE)),"-")</f>
        <v>0.61111111111111116</v>
      </c>
      <c r="G152" s="18">
        <f>IFERROR(SUM(VLOOKUP(readme!$C152,Лист2!$B:$R,9,FALSE))/SUM(VLOOKUP(readme!$C152,Лист2!$B:$R,6,FALSE)),"-")</f>
        <v>55.888888888888886</v>
      </c>
      <c r="H152" s="19">
        <f>IF(VLOOKUP(readme!$C152,Лист2!$B:$R,6,FALSE)="0","-",VLOOKUP(readme!$C152,Лист2!$B:$R,6,FALSE))</f>
        <v>9</v>
      </c>
      <c r="I152" s="18">
        <f>IFERROR(SUM(VLOOKUP(readme!$C152,Лист2!$B:$R,13,FALSE))/SUM(VLOOKUP(readme!$C152,Лист2!$B:$R,10,FALSE)),"-")</f>
        <v>70</v>
      </c>
      <c r="J152" s="19">
        <f>IF(VLOOKUP(readme!$C152,Лист2!$B:$R,10,FALSE)="0","-",VLOOKUP(readme!$C152,Лист2!$B:$R,10,FALSE))</f>
        <v>2</v>
      </c>
      <c r="K152" s="18">
        <f>IFERROR(SUM(VLOOKUP(readme!$C152,Лист2!$B:$R,17,FALSE))/SUM(VLOOKUP(readme!$C152,Лист2!$B:$R,14,FALSE)),"-")</f>
        <v>72</v>
      </c>
      <c r="L152" s="19">
        <f>IF(VLOOKUP(readme!$C152,Лист2!$B:$R,14,FALSE)="0","-",VLOOKUP(readme!$C152,Лист2!$B:$R,14,FALSE))</f>
        <v>7</v>
      </c>
    </row>
    <row r="153" spans="1:12" s="12" customFormat="1" ht="11.25" x14ac:dyDescent="0.2">
      <c r="A153" s="13">
        <v>148</v>
      </c>
      <c r="B153" s="14" t="str">
        <f>Лист2!A332</f>
        <v>Базарносызганский район</v>
      </c>
      <c r="C153" s="15">
        <f>Лист2!B332</f>
        <v>24002</v>
      </c>
      <c r="D153" s="16" t="str">
        <f>Лист2!C332</f>
        <v>МКОУ Базарносызганская средняя школа №2</v>
      </c>
      <c r="E153" s="17">
        <f>IFERROR(SUM(VLOOKUP(readme!$C153,Лист2!$B:$R,9,FALSE),VLOOKUP(readme!$C153,Лист2!$B:$R,13,FALSE),VLOOKUP(readme!$C153,Лист2!$B:$R,17,FALSE))/SUM(VLOOKUP(readme!$C153,Лист2!$B:$R,6,FALSE),VLOOKUP(readme!$C153,Лист2!$B:$R,10,FALSE),VLOOKUP(readme!$C153,Лист2!$B:$R,14,FALSE)),"-")</f>
        <v>63.71875</v>
      </c>
      <c r="F153" s="27">
        <f>IFERROR(SUM(VLOOKUP(readme!$C153,Лист2!$B:$R,3,FALSE),VLOOKUP(readme!$C153,Лист2!$B:$R,4,FALSE),VLOOKUP(readme!$C153,Лист2!$B:$R,5,FALSE))/SUM(VLOOKUP(readme!$C153,Лист2!$B:$R,6,FALSE),VLOOKUP(readme!$C153,Лист2!$B:$R,10,FALSE),VLOOKUP(readme!$C153,Лист2!$B:$R,14,FALSE)),"-")</f>
        <v>0.75</v>
      </c>
      <c r="G153" s="18">
        <f>IFERROR(SUM(VLOOKUP(readme!$C153,Лист2!$B:$R,9,FALSE))/SUM(VLOOKUP(readme!$C153,Лист2!$B:$R,6,FALSE)),"-")</f>
        <v>68.6875</v>
      </c>
      <c r="H153" s="19">
        <f>IF(VLOOKUP(readme!$C153,Лист2!$B:$R,6,FALSE)="0","-",VLOOKUP(readme!$C153,Лист2!$B:$R,6,FALSE))</f>
        <v>16</v>
      </c>
      <c r="I153" s="18">
        <f>IFERROR(SUM(VLOOKUP(readme!$C153,Лист2!$B:$R,13,FALSE))/SUM(VLOOKUP(readme!$C153,Лист2!$B:$R,10,FALSE)),"-")</f>
        <v>54.5</v>
      </c>
      <c r="J153" s="19">
        <f>IF(VLOOKUP(readme!$C153,Лист2!$B:$R,10,FALSE)="0","-",VLOOKUP(readme!$C153,Лист2!$B:$R,10,FALSE))</f>
        <v>8</v>
      </c>
      <c r="K153" s="18">
        <f>IFERROR(SUM(VLOOKUP(readme!$C153,Лист2!$B:$R,17,FALSE))/SUM(VLOOKUP(readme!$C153,Лист2!$B:$R,14,FALSE)),"-")</f>
        <v>63</v>
      </c>
      <c r="L153" s="19">
        <f>IF(VLOOKUP(readme!$C153,Лист2!$B:$R,14,FALSE)="0","-",VLOOKUP(readme!$C153,Лист2!$B:$R,14,FALSE))</f>
        <v>8</v>
      </c>
    </row>
    <row r="154" spans="1:12" s="12" customFormat="1" ht="11.25" x14ac:dyDescent="0.2">
      <c r="A154" s="13">
        <v>149</v>
      </c>
      <c r="B154" s="14" t="str">
        <f>Лист2!A33</f>
        <v>город Ульяновск</v>
      </c>
      <c r="C154" s="15">
        <f>Лист2!B33</f>
        <v>51025</v>
      </c>
      <c r="D154" s="16" t="str">
        <f>Лист2!C33</f>
        <v>Средняя школа №25 им. Н.К.Крупской</v>
      </c>
      <c r="E154" s="17">
        <f>IFERROR(SUM(VLOOKUP(readme!$C154,Лист2!$B:$R,9,FALSE),VLOOKUP(readme!$C154,Лист2!$B:$R,13,FALSE),VLOOKUP(readme!$C154,Лист2!$B:$R,17,FALSE))/SUM(VLOOKUP(readme!$C154,Лист2!$B:$R,6,FALSE),VLOOKUP(readme!$C154,Лист2!$B:$R,10,FALSE),VLOOKUP(readme!$C154,Лист2!$B:$R,14,FALSE)),"-")</f>
        <v>63.65</v>
      </c>
      <c r="F154" s="27">
        <f>IFERROR(SUM(VLOOKUP(readme!$C154,Лист2!$B:$R,3,FALSE),VLOOKUP(readme!$C154,Лист2!$B:$R,4,FALSE),VLOOKUP(readme!$C154,Лист2!$B:$R,5,FALSE))/SUM(VLOOKUP(readme!$C154,Лист2!$B:$R,6,FALSE),VLOOKUP(readme!$C154,Лист2!$B:$R,10,FALSE),VLOOKUP(readme!$C154,Лист2!$B:$R,14,FALSE)),"-")</f>
        <v>0.77500000000000002</v>
      </c>
      <c r="G154" s="18">
        <f>IFERROR(SUM(VLOOKUP(readme!$C154,Лист2!$B:$R,9,FALSE))/SUM(VLOOKUP(readme!$C154,Лист2!$B:$R,6,FALSE)),"-")</f>
        <v>66.55</v>
      </c>
      <c r="H154" s="19">
        <f>IF(VLOOKUP(readme!$C154,Лист2!$B:$R,6,FALSE)="0","-",VLOOKUP(readme!$C154,Лист2!$B:$R,6,FALSE))</f>
        <v>20</v>
      </c>
      <c r="I154" s="18">
        <f>IFERROR(SUM(VLOOKUP(readme!$C154,Лист2!$B:$R,13,FALSE))/SUM(VLOOKUP(readme!$C154,Лист2!$B:$R,10,FALSE)),"-")</f>
        <v>55.909090909090907</v>
      </c>
      <c r="J154" s="19">
        <f>IF(VLOOKUP(readme!$C154,Лист2!$B:$R,10,FALSE)="0","-",VLOOKUP(readme!$C154,Лист2!$B:$R,10,FALSE))</f>
        <v>11</v>
      </c>
      <c r="K154" s="18">
        <f>IFERROR(SUM(VLOOKUP(readme!$C154,Лист2!$B:$R,17,FALSE))/SUM(VLOOKUP(readme!$C154,Лист2!$B:$R,14,FALSE)),"-")</f>
        <v>66.666666666666671</v>
      </c>
      <c r="L154" s="19">
        <f>IF(VLOOKUP(readme!$C154,Лист2!$B:$R,14,FALSE)="0","-",VLOOKUP(readme!$C154,Лист2!$B:$R,14,FALSE))</f>
        <v>9</v>
      </c>
    </row>
    <row r="155" spans="1:12" s="12" customFormat="1" ht="11.25" x14ac:dyDescent="0.2">
      <c r="A155" s="13">
        <v>150</v>
      </c>
      <c r="B155" s="14" t="str">
        <f>Лист2!A328</f>
        <v>Чердаклинский район</v>
      </c>
      <c r="C155" s="15">
        <f>Лист2!B328</f>
        <v>22001</v>
      </c>
      <c r="D155" s="16" t="str">
        <f>Лист2!C328</f>
        <v>МБОУ Чердаклинская СШ №1</v>
      </c>
      <c r="E155" s="17">
        <f>IFERROR(SUM(VLOOKUP(readme!$C155,Лист2!$B:$R,9,FALSE),VLOOKUP(readme!$C155,Лист2!$B:$R,13,FALSE),VLOOKUP(readme!$C155,Лист2!$B:$R,17,FALSE))/SUM(VLOOKUP(readme!$C155,Лист2!$B:$R,6,FALSE),VLOOKUP(readme!$C155,Лист2!$B:$R,10,FALSE),VLOOKUP(readme!$C155,Лист2!$B:$R,14,FALSE)),"-")</f>
        <v>63.584905660377359</v>
      </c>
      <c r="F155" s="27">
        <f>IFERROR(SUM(VLOOKUP(readme!$C155,Лист2!$B:$R,3,FALSE),VLOOKUP(readme!$C155,Лист2!$B:$R,4,FALSE),VLOOKUP(readme!$C155,Лист2!$B:$R,5,FALSE))/SUM(VLOOKUP(readme!$C155,Лист2!$B:$R,6,FALSE),VLOOKUP(readme!$C155,Лист2!$B:$R,10,FALSE),VLOOKUP(readme!$C155,Лист2!$B:$R,14,FALSE)),"-")</f>
        <v>0.71698113207547165</v>
      </c>
      <c r="G155" s="18">
        <f>IFERROR(SUM(VLOOKUP(readme!$C155,Лист2!$B:$R,9,FALSE))/SUM(VLOOKUP(readme!$C155,Лист2!$B:$R,6,FALSE)),"-")</f>
        <v>64.92307692307692</v>
      </c>
      <c r="H155" s="19">
        <f>IF(VLOOKUP(readme!$C155,Лист2!$B:$R,6,FALSE)="0","-",VLOOKUP(readme!$C155,Лист2!$B:$R,6,FALSE))</f>
        <v>26</v>
      </c>
      <c r="I155" s="18">
        <f>IFERROR(SUM(VLOOKUP(readme!$C155,Лист2!$B:$R,13,FALSE))/SUM(VLOOKUP(readme!$C155,Лист2!$B:$R,10,FALSE)),"-")</f>
        <v>49.333333333333336</v>
      </c>
      <c r="J155" s="19">
        <f>IF(VLOOKUP(readme!$C155,Лист2!$B:$R,10,FALSE)="0","-",VLOOKUP(readme!$C155,Лист2!$B:$R,10,FALSE))</f>
        <v>15</v>
      </c>
      <c r="K155" s="18">
        <f>IFERROR(SUM(VLOOKUP(readme!$C155,Лист2!$B:$R,17,FALSE))/SUM(VLOOKUP(readme!$C155,Лист2!$B:$R,14,FALSE)),"-")</f>
        <v>78.5</v>
      </c>
      <c r="L155" s="19">
        <f>IF(VLOOKUP(readme!$C155,Лист2!$B:$R,14,FALSE)="0","-",VLOOKUP(readme!$C155,Лист2!$B:$R,14,FALSE))</f>
        <v>12</v>
      </c>
    </row>
    <row r="156" spans="1:12" s="12" customFormat="1" ht="11.25" x14ac:dyDescent="0.2">
      <c r="A156" s="13">
        <v>151</v>
      </c>
      <c r="B156" s="14" t="str">
        <f>Лист2!A98</f>
        <v>Барышский район</v>
      </c>
      <c r="C156" s="15">
        <f>Лист2!B98</f>
        <v>3009</v>
      </c>
      <c r="D156" s="16" t="str">
        <f>Лист2!C98</f>
        <v>МОУ СОШ с. Калда МО "Барышский район"</v>
      </c>
      <c r="E156" s="17">
        <f>IFERROR(SUM(VLOOKUP(readme!$C156,Лист2!$B:$R,9,FALSE),VLOOKUP(readme!$C156,Лист2!$B:$R,13,FALSE),VLOOKUP(readme!$C156,Лист2!$B:$R,17,FALSE))/SUM(VLOOKUP(readme!$C156,Лист2!$B:$R,6,FALSE),VLOOKUP(readme!$C156,Лист2!$B:$R,10,FALSE),VLOOKUP(readme!$C156,Лист2!$B:$R,14,FALSE)),"-")</f>
        <v>63.428571428571431</v>
      </c>
      <c r="F156" s="27">
        <f>IFERROR(SUM(VLOOKUP(readme!$C156,Лист2!$B:$R,3,FALSE),VLOOKUP(readme!$C156,Лист2!$B:$R,4,FALSE),VLOOKUP(readme!$C156,Лист2!$B:$R,5,FALSE))/SUM(VLOOKUP(readme!$C156,Лист2!$B:$R,6,FALSE),VLOOKUP(readme!$C156,Лист2!$B:$R,10,FALSE),VLOOKUP(readme!$C156,Лист2!$B:$R,14,FALSE)),"-")</f>
        <v>0.42857142857142855</v>
      </c>
      <c r="G156" s="18">
        <f>IFERROR(SUM(VLOOKUP(readme!$C156,Лист2!$B:$R,9,FALSE))/SUM(VLOOKUP(readme!$C156,Лист2!$B:$R,6,FALSE)),"-")</f>
        <v>61.571428571428569</v>
      </c>
      <c r="H156" s="19">
        <f>IF(VLOOKUP(readme!$C156,Лист2!$B:$R,6,FALSE)="0","-",VLOOKUP(readme!$C156,Лист2!$B:$R,6,FALSE))</f>
        <v>7</v>
      </c>
      <c r="I156" s="18" t="str">
        <f>IFERROR(SUM(VLOOKUP(readme!$C156,Лист2!$B:$R,13,FALSE))/SUM(VLOOKUP(readme!$C156,Лист2!$B:$R,10,FALSE)),"-")</f>
        <v>-</v>
      </c>
      <c r="J156" s="19" t="str">
        <f>IF(VLOOKUP(readme!$C156,Лист2!$B:$R,10,FALSE)="0","-",VLOOKUP(readme!$C156,Лист2!$B:$R,10,FALSE))</f>
        <v>-</v>
      </c>
      <c r="K156" s="18">
        <f>IFERROR(SUM(VLOOKUP(readme!$C156,Лист2!$B:$R,17,FALSE))/SUM(VLOOKUP(readme!$C156,Лист2!$B:$R,14,FALSE)),"-")</f>
        <v>65.285714285714292</v>
      </c>
      <c r="L156" s="19">
        <f>IF(VLOOKUP(readme!$C156,Лист2!$B:$R,14,FALSE)="0","-",VLOOKUP(readme!$C156,Лист2!$B:$R,14,FALSE))</f>
        <v>7</v>
      </c>
    </row>
    <row r="157" spans="1:12" s="12" customFormat="1" ht="11.25" x14ac:dyDescent="0.2">
      <c r="A157" s="13">
        <v>152</v>
      </c>
      <c r="B157" s="14" t="str">
        <f>Лист2!A293</f>
        <v>Ульяновский район</v>
      </c>
      <c r="C157" s="15">
        <f>Лист2!B293</f>
        <v>20008</v>
      </c>
      <c r="D157" s="16" t="str">
        <f>Лист2!C293</f>
        <v>МОУ Ундоровский  лицей</v>
      </c>
      <c r="E157" s="17">
        <f>IFERROR(SUM(VLOOKUP(readme!$C157,Лист2!$B:$R,9,FALSE),VLOOKUP(readme!$C157,Лист2!$B:$R,13,FALSE),VLOOKUP(readme!$C157,Лист2!$B:$R,17,FALSE))/SUM(VLOOKUP(readme!$C157,Лист2!$B:$R,6,FALSE),VLOOKUP(readme!$C157,Лист2!$B:$R,10,FALSE),VLOOKUP(readme!$C157,Лист2!$B:$R,14,FALSE)),"-")</f>
        <v>63.42307692307692</v>
      </c>
      <c r="F157" s="27">
        <f>IFERROR(SUM(VLOOKUP(readme!$C157,Лист2!$B:$R,3,FALSE),VLOOKUP(readme!$C157,Лист2!$B:$R,4,FALSE),VLOOKUP(readme!$C157,Лист2!$B:$R,5,FALSE))/SUM(VLOOKUP(readme!$C157,Лист2!$B:$R,6,FALSE),VLOOKUP(readme!$C157,Лист2!$B:$R,10,FALSE),VLOOKUP(readme!$C157,Лист2!$B:$R,14,FALSE)),"-")</f>
        <v>0.57692307692307687</v>
      </c>
      <c r="G157" s="18">
        <f>IFERROR(SUM(VLOOKUP(readme!$C157,Лист2!$B:$R,9,FALSE))/SUM(VLOOKUP(readme!$C157,Лист2!$B:$R,6,FALSE)),"-")</f>
        <v>61.692307692307693</v>
      </c>
      <c r="H157" s="19">
        <f>IF(VLOOKUP(readme!$C157,Лист2!$B:$R,6,FALSE)="0","-",VLOOKUP(readme!$C157,Лист2!$B:$R,6,FALSE))</f>
        <v>13</v>
      </c>
      <c r="I157" s="18">
        <f>IFERROR(SUM(VLOOKUP(readme!$C157,Лист2!$B:$R,13,FALSE))/SUM(VLOOKUP(readme!$C157,Лист2!$B:$R,10,FALSE)),"-")</f>
        <v>54</v>
      </c>
      <c r="J157" s="19">
        <f>IF(VLOOKUP(readme!$C157,Лист2!$B:$R,10,FALSE)="0","-",VLOOKUP(readme!$C157,Лист2!$B:$R,10,FALSE))</f>
        <v>3</v>
      </c>
      <c r="K157" s="18">
        <f>IFERROR(SUM(VLOOKUP(readme!$C157,Лист2!$B:$R,17,FALSE))/SUM(VLOOKUP(readme!$C157,Лист2!$B:$R,14,FALSE)),"-")</f>
        <v>68.5</v>
      </c>
      <c r="L157" s="19">
        <f>IF(VLOOKUP(readme!$C157,Лист2!$B:$R,14,FALSE)="0","-",VLOOKUP(readme!$C157,Лист2!$B:$R,14,FALSE))</f>
        <v>10</v>
      </c>
    </row>
    <row r="158" spans="1:12" s="12" customFormat="1" ht="10.5" customHeight="1" x14ac:dyDescent="0.2">
      <c r="A158" s="13">
        <v>153</v>
      </c>
      <c r="B158" s="14" t="str">
        <f>Лист2!A256</f>
        <v>Старокулаткинский район</v>
      </c>
      <c r="C158" s="15">
        <f>Лист2!B256</f>
        <v>16001</v>
      </c>
      <c r="D158" s="16" t="str">
        <f>Лист2!C256</f>
        <v>МБОО - СТАРОКУЛАТКИНСКАЯ СРЕДНЯЯ ШКОЛА №1</v>
      </c>
      <c r="E158" s="17">
        <f>IFERROR(SUM(VLOOKUP(readme!$C158,Лист2!$B:$R,9,FALSE),VLOOKUP(readme!$C158,Лист2!$B:$R,13,FALSE),VLOOKUP(readme!$C158,Лист2!$B:$R,17,FALSE))/SUM(VLOOKUP(readme!$C158,Лист2!$B:$R,6,FALSE),VLOOKUP(readme!$C158,Лист2!$B:$R,10,FALSE),VLOOKUP(readme!$C158,Лист2!$B:$R,14,FALSE)),"-")</f>
        <v>63.413793103448278</v>
      </c>
      <c r="F158" s="27">
        <f>IFERROR(SUM(VLOOKUP(readme!$C158,Лист2!$B:$R,3,FALSE),VLOOKUP(readme!$C158,Лист2!$B:$R,4,FALSE),VLOOKUP(readme!$C158,Лист2!$B:$R,5,FALSE))/SUM(VLOOKUP(readme!$C158,Лист2!$B:$R,6,FALSE),VLOOKUP(readme!$C158,Лист2!$B:$R,10,FALSE),VLOOKUP(readme!$C158,Лист2!$B:$R,14,FALSE)),"-")</f>
        <v>0.58620689655172409</v>
      </c>
      <c r="G158" s="18">
        <f>IFERROR(SUM(VLOOKUP(readme!$C158,Лист2!$B:$R,9,FALSE))/SUM(VLOOKUP(readme!$C158,Лист2!$B:$R,6,FALSE)),"-")</f>
        <v>53.6</v>
      </c>
      <c r="H158" s="19">
        <f>IF(VLOOKUP(readme!$C158,Лист2!$B:$R,6,FALSE)="0","-",VLOOKUP(readme!$C158,Лист2!$B:$R,6,FALSE))</f>
        <v>15</v>
      </c>
      <c r="I158" s="18">
        <f>IFERROR(SUM(VLOOKUP(readme!$C158,Лист2!$B:$R,13,FALSE))/SUM(VLOOKUP(readme!$C158,Лист2!$B:$R,10,FALSE)),"-")</f>
        <v>63.5</v>
      </c>
      <c r="J158" s="19">
        <f>IF(VLOOKUP(readme!$C158,Лист2!$B:$R,10,FALSE)="0","-",VLOOKUP(readme!$C158,Лист2!$B:$R,10,FALSE))</f>
        <v>4</v>
      </c>
      <c r="K158" s="18">
        <f>IFERROR(SUM(VLOOKUP(readme!$C158,Лист2!$B:$R,17,FALSE))/SUM(VLOOKUP(readme!$C158,Лист2!$B:$R,14,FALSE)),"-")</f>
        <v>78.099999999999994</v>
      </c>
      <c r="L158" s="19">
        <f>IF(VLOOKUP(readme!$C158,Лист2!$B:$R,14,FALSE)="0","-",VLOOKUP(readme!$C158,Лист2!$B:$R,14,FALSE))</f>
        <v>10</v>
      </c>
    </row>
    <row r="159" spans="1:12" s="12" customFormat="1" ht="11.25" x14ac:dyDescent="0.2">
      <c r="A159" s="13">
        <v>154</v>
      </c>
      <c r="B159" s="14" t="str">
        <f>Лист2!A267</f>
        <v>Старомайнский район</v>
      </c>
      <c r="C159" s="15">
        <f>Лист2!B267</f>
        <v>17001</v>
      </c>
      <c r="D159" s="16" t="str">
        <f>Лист2!C267</f>
        <v>МБОО Старомайнская СШ №1</v>
      </c>
      <c r="E159" s="17">
        <f>IFERROR(SUM(VLOOKUP(readme!$C159,Лист2!$B:$R,9,FALSE),VLOOKUP(readme!$C159,Лист2!$B:$R,13,FALSE),VLOOKUP(readme!$C159,Лист2!$B:$R,17,FALSE))/SUM(VLOOKUP(readme!$C159,Лист2!$B:$R,6,FALSE),VLOOKUP(readme!$C159,Лист2!$B:$R,10,FALSE),VLOOKUP(readme!$C159,Лист2!$B:$R,14,FALSE)),"-")</f>
        <v>63.384615384615387</v>
      </c>
      <c r="F159" s="27">
        <f>IFERROR(SUM(VLOOKUP(readme!$C159,Лист2!$B:$R,3,FALSE),VLOOKUP(readme!$C159,Лист2!$B:$R,4,FALSE),VLOOKUP(readme!$C159,Лист2!$B:$R,5,FALSE))/SUM(VLOOKUP(readme!$C159,Лист2!$B:$R,6,FALSE),VLOOKUP(readme!$C159,Лист2!$B:$R,10,FALSE),VLOOKUP(readme!$C159,Лист2!$B:$R,14,FALSE)),"-")</f>
        <v>0.84615384615384615</v>
      </c>
      <c r="G159" s="18">
        <f>IFERROR(SUM(VLOOKUP(readme!$C159,Лист2!$B:$R,9,FALSE))/SUM(VLOOKUP(readme!$C159,Лист2!$B:$R,6,FALSE)),"-")</f>
        <v>60.230769230769234</v>
      </c>
      <c r="H159" s="19">
        <f>IF(VLOOKUP(readme!$C159,Лист2!$B:$R,6,FALSE)="0","-",VLOOKUP(readme!$C159,Лист2!$B:$R,6,FALSE))</f>
        <v>13</v>
      </c>
      <c r="I159" s="18">
        <f>IFERROR(SUM(VLOOKUP(readme!$C159,Лист2!$B:$R,13,FALSE))/SUM(VLOOKUP(readme!$C159,Лист2!$B:$R,10,FALSE)),"-")</f>
        <v>61.777777777777779</v>
      </c>
      <c r="J159" s="19">
        <f>IF(VLOOKUP(readme!$C159,Лист2!$B:$R,10,FALSE)="0","-",VLOOKUP(readme!$C159,Лист2!$B:$R,10,FALSE))</f>
        <v>9</v>
      </c>
      <c r="K159" s="18">
        <f>IFERROR(SUM(VLOOKUP(readme!$C159,Лист2!$B:$R,17,FALSE))/SUM(VLOOKUP(readme!$C159,Лист2!$B:$R,14,FALSE)),"-")</f>
        <v>77.25</v>
      </c>
      <c r="L159" s="19">
        <f>IF(VLOOKUP(readme!$C159,Лист2!$B:$R,14,FALSE)="0","-",VLOOKUP(readme!$C159,Лист2!$B:$R,14,FALSE))</f>
        <v>4</v>
      </c>
    </row>
    <row r="160" spans="1:12" s="12" customFormat="1" ht="11.25" x14ac:dyDescent="0.2">
      <c r="A160" s="13">
        <v>155</v>
      </c>
      <c r="B160" s="14" t="str">
        <f>Лист2!A72</f>
        <v>город Ульяновск</v>
      </c>
      <c r="C160" s="15">
        <f>Лист2!B72</f>
        <v>52044</v>
      </c>
      <c r="D160" s="16" t="str">
        <f>Лист2!C72</f>
        <v>МБОУ гимназия №44 им. Деева В.Н.</v>
      </c>
      <c r="E160" s="17">
        <f>IFERROR(SUM(VLOOKUP(readme!$C160,Лист2!$B:$R,9,FALSE),VLOOKUP(readme!$C160,Лист2!$B:$R,13,FALSE),VLOOKUP(readme!$C160,Лист2!$B:$R,17,FALSE))/SUM(VLOOKUP(readme!$C160,Лист2!$B:$R,6,FALSE),VLOOKUP(readme!$C160,Лист2!$B:$R,10,FALSE),VLOOKUP(readme!$C160,Лист2!$B:$R,14,FALSE)),"-")</f>
        <v>63.184210526315788</v>
      </c>
      <c r="F160" s="27">
        <f>IFERROR(SUM(VLOOKUP(readme!$C160,Лист2!$B:$R,3,FALSE),VLOOKUP(readme!$C160,Лист2!$B:$R,4,FALSE),VLOOKUP(readme!$C160,Лист2!$B:$R,5,FALSE))/SUM(VLOOKUP(readme!$C160,Лист2!$B:$R,6,FALSE),VLOOKUP(readme!$C160,Лист2!$B:$R,10,FALSE),VLOOKUP(readme!$C160,Лист2!$B:$R,14,FALSE)),"-")</f>
        <v>0.7807017543859649</v>
      </c>
      <c r="G160" s="18">
        <f>IFERROR(SUM(VLOOKUP(readme!$C160,Лист2!$B:$R,9,FALSE))/SUM(VLOOKUP(readme!$C160,Лист2!$B:$R,6,FALSE)),"-")</f>
        <v>67.357142857142861</v>
      </c>
      <c r="H160" s="19">
        <f>IF(VLOOKUP(readme!$C160,Лист2!$B:$R,6,FALSE)="0","-",VLOOKUP(readme!$C160,Лист2!$B:$R,6,FALSE))</f>
        <v>56</v>
      </c>
      <c r="I160" s="18">
        <f>IFERROR(SUM(VLOOKUP(readme!$C160,Лист2!$B:$R,13,FALSE))/SUM(VLOOKUP(readme!$C160,Лист2!$B:$R,10,FALSE)),"-")</f>
        <v>52.794117647058826</v>
      </c>
      <c r="J160" s="19">
        <f>IF(VLOOKUP(readme!$C160,Лист2!$B:$R,10,FALSE)="0","-",VLOOKUP(readme!$C160,Лист2!$B:$R,10,FALSE))</f>
        <v>34</v>
      </c>
      <c r="K160" s="18">
        <f>IFERROR(SUM(VLOOKUP(readme!$C160,Лист2!$B:$R,17,FALSE))/SUM(VLOOKUP(readme!$C160,Лист2!$B:$R,14,FALSE)),"-")</f>
        <v>68.166666666666671</v>
      </c>
      <c r="L160" s="19">
        <f>IF(VLOOKUP(readme!$C160,Лист2!$B:$R,14,FALSE)="0","-",VLOOKUP(readme!$C160,Лист2!$B:$R,14,FALSE))</f>
        <v>24</v>
      </c>
    </row>
    <row r="161" spans="1:12" s="12" customFormat="1" ht="11.25" x14ac:dyDescent="0.2">
      <c r="A161" s="13">
        <v>156</v>
      </c>
      <c r="B161" s="14" t="str">
        <f>Лист2!A94</f>
        <v>город Димитровград</v>
      </c>
      <c r="C161" s="15">
        <f>Лист2!B94</f>
        <v>2006</v>
      </c>
      <c r="D161" s="16" t="str">
        <f>Лист2!C94</f>
        <v>МБОУ СШ № 6 им. Д.С. Кузнецова</v>
      </c>
      <c r="E161" s="17">
        <f>IFERROR(SUM(VLOOKUP(readme!$C161,Лист2!$B:$R,9,FALSE),VLOOKUP(readme!$C161,Лист2!$B:$R,13,FALSE),VLOOKUP(readme!$C161,Лист2!$B:$R,17,FALSE))/SUM(VLOOKUP(readme!$C161,Лист2!$B:$R,6,FALSE),VLOOKUP(readme!$C161,Лист2!$B:$R,10,FALSE),VLOOKUP(readme!$C161,Лист2!$B:$R,14,FALSE)),"-")</f>
        <v>63.055555555555557</v>
      </c>
      <c r="F161" s="27">
        <f>IFERROR(SUM(VLOOKUP(readme!$C161,Лист2!$B:$R,3,FALSE),VLOOKUP(readme!$C161,Лист2!$B:$R,4,FALSE),VLOOKUP(readme!$C161,Лист2!$B:$R,5,FALSE))/SUM(VLOOKUP(readme!$C161,Лист2!$B:$R,6,FALSE),VLOOKUP(readme!$C161,Лист2!$B:$R,10,FALSE),VLOOKUP(readme!$C161,Лист2!$B:$R,14,FALSE)),"-")</f>
        <v>0.83333333333333337</v>
      </c>
      <c r="G161" s="18">
        <f>IFERROR(SUM(VLOOKUP(readme!$C161,Лист2!$B:$R,9,FALSE))/SUM(VLOOKUP(readme!$C161,Лист2!$B:$R,6,FALSE)),"-")</f>
        <v>68.5</v>
      </c>
      <c r="H161" s="19">
        <f>IF(VLOOKUP(readme!$C161,Лист2!$B:$R,6,FALSE)="0","-",VLOOKUP(readme!$C161,Лист2!$B:$R,6,FALSE))</f>
        <v>18</v>
      </c>
      <c r="I161" s="18">
        <f>IFERROR(SUM(VLOOKUP(readme!$C161,Лист2!$B:$R,13,FALSE))/SUM(VLOOKUP(readme!$C161,Лист2!$B:$R,10,FALSE)),"-")</f>
        <v>58.666666666666664</v>
      </c>
      <c r="J161" s="19">
        <f>IF(VLOOKUP(readme!$C161,Лист2!$B:$R,10,FALSE)="0","-",VLOOKUP(readme!$C161,Лист2!$B:$R,10,FALSE))</f>
        <v>12</v>
      </c>
      <c r="K161" s="18">
        <f>IFERROR(SUM(VLOOKUP(readme!$C161,Лист2!$B:$R,17,FALSE))/SUM(VLOOKUP(readme!$C161,Лист2!$B:$R,14,FALSE)),"-")</f>
        <v>55.5</v>
      </c>
      <c r="L161" s="19">
        <f>IF(VLOOKUP(readme!$C161,Лист2!$B:$R,14,FALSE)="0","-",VLOOKUP(readme!$C161,Лист2!$B:$R,14,FALSE))</f>
        <v>6</v>
      </c>
    </row>
    <row r="162" spans="1:12" s="12" customFormat="1" ht="11.25" x14ac:dyDescent="0.2">
      <c r="A162" s="13">
        <v>157</v>
      </c>
      <c r="B162" s="14" t="str">
        <f>Лист2!A234</f>
        <v>Радищевский район</v>
      </c>
      <c r="C162" s="15">
        <f>Лист2!B234</f>
        <v>14003</v>
      </c>
      <c r="D162" s="16" t="str">
        <f>Лист2!C234</f>
        <v>МБОУ &lt;Октябрьская средняя школа&gt;</v>
      </c>
      <c r="E162" s="17">
        <f>IFERROR(SUM(VLOOKUP(readme!$C162,Лист2!$B:$R,9,FALSE),VLOOKUP(readme!$C162,Лист2!$B:$R,13,FALSE),VLOOKUP(readme!$C162,Лист2!$B:$R,17,FALSE))/SUM(VLOOKUP(readme!$C162,Лист2!$B:$R,6,FALSE),VLOOKUP(readme!$C162,Лист2!$B:$R,10,FALSE),VLOOKUP(readme!$C162,Лист2!$B:$R,14,FALSE)),"-")</f>
        <v>63.047619047619051</v>
      </c>
      <c r="F162" s="27">
        <f>IFERROR(SUM(VLOOKUP(readme!$C162,Лист2!$B:$R,3,FALSE),VLOOKUP(readme!$C162,Лист2!$B:$R,4,FALSE),VLOOKUP(readme!$C162,Лист2!$B:$R,5,FALSE))/SUM(VLOOKUP(readme!$C162,Лист2!$B:$R,6,FALSE),VLOOKUP(readme!$C162,Лист2!$B:$R,10,FALSE),VLOOKUP(readme!$C162,Лист2!$B:$R,14,FALSE)),"-")</f>
        <v>0.52380952380952384</v>
      </c>
      <c r="G162" s="18">
        <f>IFERROR(SUM(VLOOKUP(readme!$C162,Лист2!$B:$R,9,FALSE))/SUM(VLOOKUP(readme!$C162,Лист2!$B:$R,6,FALSE)),"-")</f>
        <v>63.7</v>
      </c>
      <c r="H162" s="19">
        <f>IF(VLOOKUP(readme!$C162,Лист2!$B:$R,6,FALSE)="0","-",VLOOKUP(readme!$C162,Лист2!$B:$R,6,FALSE))</f>
        <v>10</v>
      </c>
      <c r="I162" s="18">
        <f>IFERROR(SUM(VLOOKUP(readme!$C162,Лист2!$B:$R,13,FALSE))/SUM(VLOOKUP(readme!$C162,Лист2!$B:$R,10,FALSE)),"-")</f>
        <v>28</v>
      </c>
      <c r="J162" s="19">
        <f>IF(VLOOKUP(readme!$C162,Лист2!$B:$R,10,FALSE)="0","-",VLOOKUP(readme!$C162,Лист2!$B:$R,10,FALSE))</f>
        <v>2</v>
      </c>
      <c r="K162" s="18">
        <f>IFERROR(SUM(VLOOKUP(readme!$C162,Лист2!$B:$R,17,FALSE))/SUM(VLOOKUP(readme!$C162,Лист2!$B:$R,14,FALSE)),"-")</f>
        <v>70.111111111111114</v>
      </c>
      <c r="L162" s="19">
        <f>IF(VLOOKUP(readme!$C162,Лист2!$B:$R,14,FALSE)="0","-",VLOOKUP(readme!$C162,Лист2!$B:$R,14,FALSE))</f>
        <v>9</v>
      </c>
    </row>
    <row r="163" spans="1:12" s="12" customFormat="1" ht="11.25" x14ac:dyDescent="0.2">
      <c r="A163" s="13">
        <v>158</v>
      </c>
      <c r="B163" s="14" t="str">
        <f>Лист2!A53</f>
        <v>город Ульяновск</v>
      </c>
      <c r="C163" s="15">
        <f>Лист2!B53</f>
        <v>52074</v>
      </c>
      <c r="D163" s="16" t="str">
        <f>Лист2!C53</f>
        <v>МБОУ СШ № 74 имени В.А. Глазунова</v>
      </c>
      <c r="E163" s="17">
        <f>IFERROR(SUM(VLOOKUP(readme!$C163,Лист2!$B:$R,9,FALSE),VLOOKUP(readme!$C163,Лист2!$B:$R,13,FALSE),VLOOKUP(readme!$C163,Лист2!$B:$R,17,FALSE))/SUM(VLOOKUP(readme!$C163,Лист2!$B:$R,6,FALSE),VLOOKUP(readme!$C163,Лист2!$B:$R,10,FALSE),VLOOKUP(readme!$C163,Лист2!$B:$R,14,FALSE)),"-")</f>
        <v>62.82</v>
      </c>
      <c r="F163" s="27">
        <f>IFERROR(SUM(VLOOKUP(readme!$C163,Лист2!$B:$R,3,FALSE),VLOOKUP(readme!$C163,Лист2!$B:$R,4,FALSE),VLOOKUP(readme!$C163,Лист2!$B:$R,5,FALSE))/SUM(VLOOKUP(readme!$C163,Лист2!$B:$R,6,FALSE),VLOOKUP(readme!$C163,Лист2!$B:$R,10,FALSE),VLOOKUP(readme!$C163,Лист2!$B:$R,14,FALSE)),"-")</f>
        <v>0.78</v>
      </c>
      <c r="G163" s="18">
        <f>IFERROR(SUM(VLOOKUP(readme!$C163,Лист2!$B:$R,9,FALSE))/SUM(VLOOKUP(readme!$C163,Лист2!$B:$R,6,FALSE)),"-")</f>
        <v>67.708333333333329</v>
      </c>
      <c r="H163" s="19">
        <f>IF(VLOOKUP(readme!$C163,Лист2!$B:$R,6,FALSE)="0","-",VLOOKUP(readme!$C163,Лист2!$B:$R,6,FALSE))</f>
        <v>24</v>
      </c>
      <c r="I163" s="18">
        <f>IFERROR(SUM(VLOOKUP(readme!$C163,Лист2!$B:$R,13,FALSE))/SUM(VLOOKUP(readme!$C163,Лист2!$B:$R,10,FALSE)),"-")</f>
        <v>53.4375</v>
      </c>
      <c r="J163" s="19">
        <f>IF(VLOOKUP(readme!$C163,Лист2!$B:$R,10,FALSE)="0","-",VLOOKUP(readme!$C163,Лист2!$B:$R,10,FALSE))</f>
        <v>16</v>
      </c>
      <c r="K163" s="18">
        <f>IFERROR(SUM(VLOOKUP(readme!$C163,Лист2!$B:$R,17,FALSE))/SUM(VLOOKUP(readme!$C163,Лист2!$B:$R,14,FALSE)),"-")</f>
        <v>66.099999999999994</v>
      </c>
      <c r="L163" s="19">
        <f>IF(VLOOKUP(readme!$C163,Лист2!$B:$R,14,FALSE)="0","-",VLOOKUP(readme!$C163,Лист2!$B:$R,14,FALSE))</f>
        <v>10</v>
      </c>
    </row>
    <row r="164" spans="1:12" s="12" customFormat="1" ht="11.25" x14ac:dyDescent="0.2">
      <c r="A164" s="13">
        <v>159</v>
      </c>
      <c r="B164" s="14" t="str">
        <f>Лист2!A68</f>
        <v>город Ульяновск</v>
      </c>
      <c r="C164" s="15">
        <f>Лист2!B68</f>
        <v>50300</v>
      </c>
      <c r="D164" s="16" t="str">
        <f>Лист2!C68</f>
        <v>МБОУ "Лаишевская СШ"</v>
      </c>
      <c r="E164" s="17">
        <f>IFERROR(SUM(VLOOKUP(readme!$C164,Лист2!$B:$R,9,FALSE),VLOOKUP(readme!$C164,Лист2!$B:$R,13,FALSE),VLOOKUP(readme!$C164,Лист2!$B:$R,17,FALSE))/SUM(VLOOKUP(readme!$C164,Лист2!$B:$R,6,FALSE),VLOOKUP(readme!$C164,Лист2!$B:$R,10,FALSE),VLOOKUP(readme!$C164,Лист2!$B:$R,14,FALSE)),"-")</f>
        <v>62.8125</v>
      </c>
      <c r="F164" s="27">
        <f>IFERROR(SUM(VLOOKUP(readme!$C164,Лист2!$B:$R,3,FALSE),VLOOKUP(readme!$C164,Лист2!$B:$R,4,FALSE),VLOOKUP(readme!$C164,Лист2!$B:$R,5,FALSE))/SUM(VLOOKUP(readme!$C164,Лист2!$B:$R,6,FALSE),VLOOKUP(readme!$C164,Лист2!$B:$R,10,FALSE),VLOOKUP(readme!$C164,Лист2!$B:$R,14,FALSE)),"-")</f>
        <v>0.75</v>
      </c>
      <c r="G164" s="18">
        <f>IFERROR(SUM(VLOOKUP(readme!$C164,Лист2!$B:$R,9,FALSE))/SUM(VLOOKUP(readme!$C164,Лист2!$B:$R,6,FALSE)),"-")</f>
        <v>65.75</v>
      </c>
      <c r="H164" s="19">
        <f>IF(VLOOKUP(readme!$C164,Лист2!$B:$R,6,FALSE)="0","-",VLOOKUP(readme!$C164,Лист2!$B:$R,6,FALSE))</f>
        <v>8</v>
      </c>
      <c r="I164" s="18">
        <f>IFERROR(SUM(VLOOKUP(readme!$C164,Лист2!$B:$R,13,FALSE))/SUM(VLOOKUP(readme!$C164,Лист2!$B:$R,10,FALSE)),"-")</f>
        <v>48.5</v>
      </c>
      <c r="J164" s="19">
        <f>IF(VLOOKUP(readme!$C164,Лист2!$B:$R,10,FALSE)="0","-",VLOOKUP(readme!$C164,Лист2!$B:$R,10,FALSE))</f>
        <v>4</v>
      </c>
      <c r="K164" s="18">
        <f>IFERROR(SUM(VLOOKUP(readme!$C164,Лист2!$B:$R,17,FALSE))/SUM(VLOOKUP(readme!$C164,Лист2!$B:$R,14,FALSE)),"-")</f>
        <v>71.25</v>
      </c>
      <c r="L164" s="19">
        <f>IF(VLOOKUP(readme!$C164,Лист2!$B:$R,14,FALSE)="0","-",VLOOKUP(readme!$C164,Лист2!$B:$R,14,FALSE))</f>
        <v>4</v>
      </c>
    </row>
    <row r="165" spans="1:12" s="12" customFormat="1" ht="11.25" x14ac:dyDescent="0.2">
      <c r="A165" s="13">
        <v>160</v>
      </c>
      <c r="B165" s="14" t="str">
        <f>Лист2!A76</f>
        <v>город Ульяновск</v>
      </c>
      <c r="C165" s="15">
        <f>Лист2!B76</f>
        <v>53010</v>
      </c>
      <c r="D165" s="16" t="str">
        <f>Лист2!C76</f>
        <v>МБОУ "СШ №10"</v>
      </c>
      <c r="E165" s="17">
        <f>IFERROR(SUM(VLOOKUP(readme!$C165,Лист2!$B:$R,9,FALSE),VLOOKUP(readme!$C165,Лист2!$B:$R,13,FALSE),VLOOKUP(readme!$C165,Лист2!$B:$R,17,FALSE))/SUM(VLOOKUP(readme!$C165,Лист2!$B:$R,6,FALSE),VLOOKUP(readme!$C165,Лист2!$B:$R,10,FALSE),VLOOKUP(readme!$C165,Лист2!$B:$R,14,FALSE)),"-")</f>
        <v>62.611111111111114</v>
      </c>
      <c r="F165" s="27">
        <f>IFERROR(SUM(VLOOKUP(readme!$C165,Лист2!$B:$R,3,FALSE),VLOOKUP(readme!$C165,Лист2!$B:$R,4,FALSE),VLOOKUP(readme!$C165,Лист2!$B:$R,5,FALSE))/SUM(VLOOKUP(readme!$C165,Лист2!$B:$R,6,FALSE),VLOOKUP(readme!$C165,Лист2!$B:$R,10,FALSE),VLOOKUP(readme!$C165,Лист2!$B:$R,14,FALSE)),"-")</f>
        <v>0.86111111111111116</v>
      </c>
      <c r="G165" s="18">
        <f>IFERROR(SUM(VLOOKUP(readme!$C165,Лист2!$B:$R,9,FALSE))/SUM(VLOOKUP(readme!$C165,Лист2!$B:$R,6,FALSE)),"-")</f>
        <v>66.722222222222229</v>
      </c>
      <c r="H165" s="19">
        <f>IF(VLOOKUP(readme!$C165,Лист2!$B:$R,6,FALSE)="0","-",VLOOKUP(readme!$C165,Лист2!$B:$R,6,FALSE))</f>
        <v>18</v>
      </c>
      <c r="I165" s="18">
        <f>IFERROR(SUM(VLOOKUP(readme!$C165,Лист2!$B:$R,13,FALSE))/SUM(VLOOKUP(readme!$C165,Лист2!$B:$R,10,FALSE)),"-")</f>
        <v>52.53846153846154</v>
      </c>
      <c r="J165" s="19">
        <f>IF(VLOOKUP(readme!$C165,Лист2!$B:$R,10,FALSE)="0","-",VLOOKUP(readme!$C165,Лист2!$B:$R,10,FALSE))</f>
        <v>13</v>
      </c>
      <c r="K165" s="18">
        <f>IFERROR(SUM(VLOOKUP(readme!$C165,Лист2!$B:$R,17,FALSE))/SUM(VLOOKUP(readme!$C165,Лист2!$B:$R,14,FALSE)),"-")</f>
        <v>74</v>
      </c>
      <c r="L165" s="19">
        <f>IF(VLOOKUP(readme!$C165,Лист2!$B:$R,14,FALSE)="0","-",VLOOKUP(readme!$C165,Лист2!$B:$R,14,FALSE))</f>
        <v>5</v>
      </c>
    </row>
    <row r="166" spans="1:12" s="12" customFormat="1" ht="11.25" x14ac:dyDescent="0.2">
      <c r="A166" s="13">
        <v>161</v>
      </c>
      <c r="B166" s="14" t="str">
        <f>Лист2!A287</f>
        <v>Ульяновский район</v>
      </c>
      <c r="C166" s="15">
        <f>Лист2!B287</f>
        <v>20003</v>
      </c>
      <c r="D166" s="16" t="str">
        <f>Лист2!C287</f>
        <v>МОУ Зеленорощинская СШ</v>
      </c>
      <c r="E166" s="17">
        <f>IFERROR(SUM(VLOOKUP(readme!$C166,Лист2!$B:$R,9,FALSE),VLOOKUP(readme!$C166,Лист2!$B:$R,13,FALSE),VLOOKUP(readme!$C166,Лист2!$B:$R,17,FALSE))/SUM(VLOOKUP(readme!$C166,Лист2!$B:$R,6,FALSE),VLOOKUP(readme!$C166,Лист2!$B:$R,10,FALSE),VLOOKUP(readme!$C166,Лист2!$B:$R,14,FALSE)),"-")</f>
        <v>62.56666666666667</v>
      </c>
      <c r="F166" s="27">
        <f>IFERROR(SUM(VLOOKUP(readme!$C166,Лист2!$B:$R,3,FALSE),VLOOKUP(readme!$C166,Лист2!$B:$R,4,FALSE),VLOOKUP(readme!$C166,Лист2!$B:$R,5,FALSE))/SUM(VLOOKUP(readme!$C166,Лист2!$B:$R,6,FALSE),VLOOKUP(readme!$C166,Лист2!$B:$R,10,FALSE),VLOOKUP(readme!$C166,Лист2!$B:$R,14,FALSE)),"-")</f>
        <v>0.6333333333333333</v>
      </c>
      <c r="G166" s="18">
        <f>IFERROR(SUM(VLOOKUP(readme!$C166,Лист2!$B:$R,9,FALSE))/SUM(VLOOKUP(readme!$C166,Лист2!$B:$R,6,FALSE)),"-")</f>
        <v>58.533333333333331</v>
      </c>
      <c r="H166" s="19">
        <f>IF(VLOOKUP(readme!$C166,Лист2!$B:$R,6,FALSE)="0","-",VLOOKUP(readme!$C166,Лист2!$B:$R,6,FALSE))</f>
        <v>15</v>
      </c>
      <c r="I166" s="18">
        <f>IFERROR(SUM(VLOOKUP(readme!$C166,Лист2!$B:$R,13,FALSE))/SUM(VLOOKUP(readme!$C166,Лист2!$B:$R,10,FALSE)),"-")</f>
        <v>58</v>
      </c>
      <c r="J166" s="19">
        <f>IF(VLOOKUP(readme!$C166,Лист2!$B:$R,10,FALSE)="0","-",VLOOKUP(readme!$C166,Лист2!$B:$R,10,FALSE))</f>
        <v>4</v>
      </c>
      <c r="K166" s="18">
        <f>IFERROR(SUM(VLOOKUP(readme!$C166,Лист2!$B:$R,17,FALSE))/SUM(VLOOKUP(readme!$C166,Лист2!$B:$R,14,FALSE)),"-")</f>
        <v>69.727272727272734</v>
      </c>
      <c r="L166" s="19">
        <f>IF(VLOOKUP(readme!$C166,Лист2!$B:$R,14,FALSE)="0","-",VLOOKUP(readme!$C166,Лист2!$B:$R,14,FALSE))</f>
        <v>11</v>
      </c>
    </row>
    <row r="167" spans="1:12" s="12" customFormat="1" ht="11.25" x14ac:dyDescent="0.2">
      <c r="A167" s="13">
        <v>162</v>
      </c>
      <c r="B167" s="14" t="str">
        <f>Лист2!A119</f>
        <v>Вешкаймский район</v>
      </c>
      <c r="C167" s="15">
        <f>Лист2!B119</f>
        <v>4001</v>
      </c>
      <c r="D167" s="16" t="str">
        <f>Лист2!C119</f>
        <v>МОУ Вешкаймская СОШ № 1</v>
      </c>
      <c r="E167" s="17">
        <f>IFERROR(SUM(VLOOKUP(readme!$C167,Лист2!$B:$R,9,FALSE),VLOOKUP(readme!$C167,Лист2!$B:$R,13,FALSE),VLOOKUP(readme!$C167,Лист2!$B:$R,17,FALSE))/SUM(VLOOKUP(readme!$C167,Лист2!$B:$R,6,FALSE),VLOOKUP(readme!$C167,Лист2!$B:$R,10,FALSE),VLOOKUP(readme!$C167,Лист2!$B:$R,14,FALSE)),"-")</f>
        <v>62.375</v>
      </c>
      <c r="F167" s="27">
        <f>IFERROR(SUM(VLOOKUP(readme!$C167,Лист2!$B:$R,3,FALSE),VLOOKUP(readme!$C167,Лист2!$B:$R,4,FALSE),VLOOKUP(readme!$C167,Лист2!$B:$R,5,FALSE))/SUM(VLOOKUP(readme!$C167,Лист2!$B:$R,6,FALSE),VLOOKUP(readme!$C167,Лист2!$B:$R,10,FALSE),VLOOKUP(readme!$C167,Лист2!$B:$R,14,FALSE)),"-")</f>
        <v>0.5</v>
      </c>
      <c r="G167" s="18">
        <f>IFERROR(SUM(VLOOKUP(readme!$C167,Лист2!$B:$R,9,FALSE))/SUM(VLOOKUP(readme!$C167,Лист2!$B:$R,6,FALSE)),"-")</f>
        <v>53.25</v>
      </c>
      <c r="H167" s="19">
        <f>IF(VLOOKUP(readme!$C167,Лист2!$B:$R,6,FALSE)="0","-",VLOOKUP(readme!$C167,Лист2!$B:$R,6,FALSE))</f>
        <v>4</v>
      </c>
      <c r="I167" s="18" t="str">
        <f>IFERROR(SUM(VLOOKUP(readme!$C167,Лист2!$B:$R,13,FALSE))/SUM(VLOOKUP(readme!$C167,Лист2!$B:$R,10,FALSE)),"-")</f>
        <v>-</v>
      </c>
      <c r="J167" s="19" t="str">
        <f>IF(VLOOKUP(readme!$C167,Лист2!$B:$R,10,FALSE)="0","-",VLOOKUP(readme!$C167,Лист2!$B:$R,10,FALSE))</f>
        <v>-</v>
      </c>
      <c r="K167" s="18">
        <f>IFERROR(SUM(VLOOKUP(readme!$C167,Лист2!$B:$R,17,FALSE))/SUM(VLOOKUP(readme!$C167,Лист2!$B:$R,14,FALSE)),"-")</f>
        <v>71.5</v>
      </c>
      <c r="L167" s="19">
        <f>IF(VLOOKUP(readme!$C167,Лист2!$B:$R,14,FALSE)="0","-",VLOOKUP(readme!$C167,Лист2!$B:$R,14,FALSE))</f>
        <v>4</v>
      </c>
    </row>
    <row r="168" spans="1:12" s="12" customFormat="1" ht="11.25" x14ac:dyDescent="0.2">
      <c r="A168" s="13">
        <v>163</v>
      </c>
      <c r="B168" s="14" t="str">
        <f>Лист2!A84</f>
        <v>город Ульяновск</v>
      </c>
      <c r="C168" s="15">
        <f>Лист2!B84</f>
        <v>51024</v>
      </c>
      <c r="D168" s="16" t="str">
        <f>Лист2!C84</f>
        <v>МБОУ Гимназия №24</v>
      </c>
      <c r="E168" s="17">
        <f>IFERROR(SUM(VLOOKUP(readme!$C168,Лист2!$B:$R,9,FALSE),VLOOKUP(readme!$C168,Лист2!$B:$R,13,FALSE),VLOOKUP(readme!$C168,Лист2!$B:$R,17,FALSE))/SUM(VLOOKUP(readme!$C168,Лист2!$B:$R,6,FALSE),VLOOKUP(readme!$C168,Лист2!$B:$R,10,FALSE),VLOOKUP(readme!$C168,Лист2!$B:$R,14,FALSE)),"-")</f>
        <v>62.35</v>
      </c>
      <c r="F168" s="27">
        <f>IFERROR(SUM(VLOOKUP(readme!$C168,Лист2!$B:$R,3,FALSE),VLOOKUP(readme!$C168,Лист2!$B:$R,4,FALSE),VLOOKUP(readme!$C168,Лист2!$B:$R,5,FALSE))/SUM(VLOOKUP(readme!$C168,Лист2!$B:$R,6,FALSE),VLOOKUP(readme!$C168,Лист2!$B:$R,10,FALSE),VLOOKUP(readme!$C168,Лист2!$B:$R,14,FALSE)),"-")</f>
        <v>0.78333333333333333</v>
      </c>
      <c r="G168" s="18">
        <f>IFERROR(SUM(VLOOKUP(readme!$C168,Лист2!$B:$R,9,FALSE))/SUM(VLOOKUP(readme!$C168,Лист2!$B:$R,6,FALSE)),"-")</f>
        <v>62.9</v>
      </c>
      <c r="H168" s="19">
        <f>IF(VLOOKUP(readme!$C168,Лист2!$B:$R,6,FALSE)="0","-",VLOOKUP(readme!$C168,Лист2!$B:$R,6,FALSE))</f>
        <v>30</v>
      </c>
      <c r="I168" s="18">
        <f>IFERROR(SUM(VLOOKUP(readme!$C168,Лист2!$B:$R,13,FALSE))/SUM(VLOOKUP(readme!$C168,Лист2!$B:$R,10,FALSE)),"-")</f>
        <v>47.235294117647058</v>
      </c>
      <c r="J168" s="19">
        <f>IF(VLOOKUP(readme!$C168,Лист2!$B:$R,10,FALSE)="0","-",VLOOKUP(readme!$C168,Лист2!$B:$R,10,FALSE))</f>
        <v>17</v>
      </c>
      <c r="K168" s="18">
        <f>IFERROR(SUM(VLOOKUP(readme!$C168,Лист2!$B:$R,17,FALSE))/SUM(VLOOKUP(readme!$C168,Лист2!$B:$R,14,FALSE)),"-")</f>
        <v>80.84615384615384</v>
      </c>
      <c r="L168" s="19">
        <f>IF(VLOOKUP(readme!$C168,Лист2!$B:$R,14,FALSE)="0","-",VLOOKUP(readme!$C168,Лист2!$B:$R,14,FALSE))</f>
        <v>13</v>
      </c>
    </row>
    <row r="169" spans="1:12" s="12" customFormat="1" ht="22.5" x14ac:dyDescent="0.2">
      <c r="A169" s="13">
        <v>164</v>
      </c>
      <c r="B169" s="14" t="str">
        <f>Лист2!A71</f>
        <v>город Ульяновск</v>
      </c>
      <c r="C169" s="15">
        <f>Лист2!B71</f>
        <v>53011</v>
      </c>
      <c r="D169" s="16" t="str">
        <f>Лист2!C71</f>
        <v>МБОУ "Многопрофильный лицей № 11 им. В.Г. Мендельсона"</v>
      </c>
      <c r="E169" s="17">
        <f>IFERROR(SUM(VLOOKUP(readme!$C169,Лист2!$B:$R,9,FALSE),VLOOKUP(readme!$C169,Лист2!$B:$R,13,FALSE),VLOOKUP(readme!$C169,Лист2!$B:$R,17,FALSE))/SUM(VLOOKUP(readme!$C169,Лист2!$B:$R,6,FALSE),VLOOKUP(readme!$C169,Лист2!$B:$R,10,FALSE),VLOOKUP(readme!$C169,Лист2!$B:$R,14,FALSE)),"-")</f>
        <v>62.326086956521742</v>
      </c>
      <c r="F169" s="27">
        <f>IFERROR(SUM(VLOOKUP(readme!$C169,Лист2!$B:$R,3,FALSE),VLOOKUP(readme!$C169,Лист2!$B:$R,4,FALSE),VLOOKUP(readme!$C169,Лист2!$B:$R,5,FALSE))/SUM(VLOOKUP(readme!$C169,Лист2!$B:$R,6,FALSE),VLOOKUP(readme!$C169,Лист2!$B:$R,10,FALSE),VLOOKUP(readme!$C169,Лист2!$B:$R,14,FALSE)),"-")</f>
        <v>0.73913043478260865</v>
      </c>
      <c r="G169" s="18">
        <f>IFERROR(SUM(VLOOKUP(readme!$C169,Лист2!$B:$R,9,FALSE))/SUM(VLOOKUP(readme!$C169,Лист2!$B:$R,6,FALSE)),"-")</f>
        <v>65.913043478260875</v>
      </c>
      <c r="H169" s="19">
        <f>IF(VLOOKUP(readme!$C169,Лист2!$B:$R,6,FALSE)="0","-",VLOOKUP(readme!$C169,Лист2!$B:$R,6,FALSE))</f>
        <v>23</v>
      </c>
      <c r="I169" s="18">
        <f>IFERROR(SUM(VLOOKUP(readme!$C169,Лист2!$B:$R,13,FALSE))/SUM(VLOOKUP(readme!$C169,Лист2!$B:$R,10,FALSE)),"-")</f>
        <v>54.545454545454547</v>
      </c>
      <c r="J169" s="19">
        <f>IF(VLOOKUP(readme!$C169,Лист2!$B:$R,10,FALSE)="0","-",VLOOKUP(readme!$C169,Лист2!$B:$R,10,FALSE))</f>
        <v>11</v>
      </c>
      <c r="K169" s="18">
        <f>IFERROR(SUM(VLOOKUP(readme!$C169,Лист2!$B:$R,17,FALSE))/SUM(VLOOKUP(readme!$C169,Лист2!$B:$R,14,FALSE)),"-")</f>
        <v>62.583333333333336</v>
      </c>
      <c r="L169" s="19">
        <f>IF(VLOOKUP(readme!$C169,Лист2!$B:$R,14,FALSE)="0","-",VLOOKUP(readme!$C169,Лист2!$B:$R,14,FALSE))</f>
        <v>12</v>
      </c>
    </row>
    <row r="170" spans="1:12" s="12" customFormat="1" ht="11.25" x14ac:dyDescent="0.2">
      <c r="A170" s="13">
        <v>165</v>
      </c>
      <c r="B170" s="14" t="str">
        <f>Лист2!A206</f>
        <v>Николаевский район</v>
      </c>
      <c r="C170" s="15">
        <f>Лист2!B206</f>
        <v>10015</v>
      </c>
      <c r="D170" s="16" t="str">
        <f>Лист2!C206</f>
        <v>МБОУ Татарско-Сайманская СШ</v>
      </c>
      <c r="E170" s="17">
        <f>IFERROR(SUM(VLOOKUP(readme!$C170,Лист2!$B:$R,9,FALSE),VLOOKUP(readme!$C170,Лист2!$B:$R,13,FALSE),VLOOKUP(readme!$C170,Лист2!$B:$R,17,FALSE))/SUM(VLOOKUP(readme!$C170,Лист2!$B:$R,6,FALSE),VLOOKUP(readme!$C170,Лист2!$B:$R,10,FALSE),VLOOKUP(readme!$C170,Лист2!$B:$R,14,FALSE)),"-")</f>
        <v>62.25</v>
      </c>
      <c r="F170" s="27">
        <f>IFERROR(SUM(VLOOKUP(readme!$C170,Лист2!$B:$R,3,FALSE),VLOOKUP(readme!$C170,Лист2!$B:$R,4,FALSE),VLOOKUP(readme!$C170,Лист2!$B:$R,5,FALSE))/SUM(VLOOKUP(readme!$C170,Лист2!$B:$R,6,FALSE),VLOOKUP(readme!$C170,Лист2!$B:$R,10,FALSE),VLOOKUP(readme!$C170,Лист2!$B:$R,14,FALSE)),"-")</f>
        <v>0.5</v>
      </c>
      <c r="G170" s="18">
        <f>IFERROR(SUM(VLOOKUP(readme!$C170,Лист2!$B:$R,9,FALSE))/SUM(VLOOKUP(readme!$C170,Лист2!$B:$R,6,FALSE)),"-")</f>
        <v>57.75</v>
      </c>
      <c r="H170" s="19">
        <f>IF(VLOOKUP(readme!$C170,Лист2!$B:$R,6,FALSE)="0","-",VLOOKUP(readme!$C170,Лист2!$B:$R,6,FALSE))</f>
        <v>4</v>
      </c>
      <c r="I170" s="18" t="str">
        <f>IFERROR(SUM(VLOOKUP(readme!$C170,Лист2!$B:$R,13,FALSE))/SUM(VLOOKUP(readme!$C170,Лист2!$B:$R,10,FALSE)),"-")</f>
        <v>-</v>
      </c>
      <c r="J170" s="19" t="str">
        <f>IF(VLOOKUP(readme!$C170,Лист2!$B:$R,10,FALSE)="0","-",VLOOKUP(readme!$C170,Лист2!$B:$R,10,FALSE))</f>
        <v>-</v>
      </c>
      <c r="K170" s="18">
        <f>IFERROR(SUM(VLOOKUP(readme!$C170,Лист2!$B:$R,17,FALSE))/SUM(VLOOKUP(readme!$C170,Лист2!$B:$R,14,FALSE)),"-")</f>
        <v>66.75</v>
      </c>
      <c r="L170" s="19">
        <f>IF(VLOOKUP(readme!$C170,Лист2!$B:$R,14,FALSE)="0","-",VLOOKUP(readme!$C170,Лист2!$B:$R,14,FALSE))</f>
        <v>4</v>
      </c>
    </row>
    <row r="171" spans="1:12" s="12" customFormat="1" ht="11.25" x14ac:dyDescent="0.2">
      <c r="A171" s="13">
        <v>166</v>
      </c>
      <c r="B171" s="14" t="str">
        <f>Лист2!A16</f>
        <v>город Ульяновск</v>
      </c>
      <c r="C171" s="15">
        <f>Лист2!B16</f>
        <v>53047</v>
      </c>
      <c r="D171" s="16" t="str">
        <f>Лист2!C16</f>
        <v>МБОУ СШ № 47</v>
      </c>
      <c r="E171" s="17">
        <f>IFERROR(SUM(VLOOKUP(readme!$C171,Лист2!$B:$R,9,FALSE),VLOOKUP(readme!$C171,Лист2!$B:$R,13,FALSE),VLOOKUP(readme!$C171,Лист2!$B:$R,17,FALSE))/SUM(VLOOKUP(readme!$C171,Лист2!$B:$R,6,FALSE),VLOOKUP(readme!$C171,Лист2!$B:$R,10,FALSE),VLOOKUP(readme!$C171,Лист2!$B:$R,14,FALSE)),"-")</f>
        <v>62.18181818181818</v>
      </c>
      <c r="F171" s="27">
        <f>IFERROR(SUM(VLOOKUP(readme!$C171,Лист2!$B:$R,3,FALSE),VLOOKUP(readme!$C171,Лист2!$B:$R,4,FALSE),VLOOKUP(readme!$C171,Лист2!$B:$R,5,FALSE))/SUM(VLOOKUP(readme!$C171,Лист2!$B:$R,6,FALSE),VLOOKUP(readme!$C171,Лист2!$B:$R,10,FALSE),VLOOKUP(readme!$C171,Лист2!$B:$R,14,FALSE)),"-")</f>
        <v>0.68181818181818177</v>
      </c>
      <c r="G171" s="18">
        <f>IFERROR(SUM(VLOOKUP(readme!$C171,Лист2!$B:$R,9,FALSE))/SUM(VLOOKUP(readme!$C171,Лист2!$B:$R,6,FALSE)),"-")</f>
        <v>67.454545454545453</v>
      </c>
      <c r="H171" s="19">
        <f>IF(VLOOKUP(readme!$C171,Лист2!$B:$R,6,FALSE)="0","-",VLOOKUP(readme!$C171,Лист2!$B:$R,6,FALSE))</f>
        <v>11</v>
      </c>
      <c r="I171" s="18">
        <f>IFERROR(SUM(VLOOKUP(readme!$C171,Лист2!$B:$R,13,FALSE))/SUM(VLOOKUP(readme!$C171,Лист2!$B:$R,10,FALSE)),"-")</f>
        <v>45.75</v>
      </c>
      <c r="J171" s="19">
        <f>IF(VLOOKUP(readme!$C171,Лист2!$B:$R,10,FALSE)="0","-",VLOOKUP(readme!$C171,Лист2!$B:$R,10,FALSE))</f>
        <v>4</v>
      </c>
      <c r="K171" s="18">
        <f>IFERROR(SUM(VLOOKUP(readme!$C171,Лист2!$B:$R,17,FALSE))/SUM(VLOOKUP(readme!$C171,Лист2!$B:$R,14,FALSE)),"-")</f>
        <v>63.285714285714285</v>
      </c>
      <c r="L171" s="19">
        <f>IF(VLOOKUP(readme!$C171,Лист2!$B:$R,14,FALSE)="0","-",VLOOKUP(readme!$C171,Лист2!$B:$R,14,FALSE))</f>
        <v>7</v>
      </c>
    </row>
    <row r="172" spans="1:12" s="12" customFormat="1" ht="11.25" x14ac:dyDescent="0.2">
      <c r="A172" s="13">
        <v>167</v>
      </c>
      <c r="B172" s="14" t="str">
        <f>Лист2!A140</f>
        <v>Инзенский район</v>
      </c>
      <c r="C172" s="15">
        <f>Лист2!B140</f>
        <v>5025</v>
      </c>
      <c r="D172" s="16" t="str">
        <f>Лист2!C140</f>
        <v>МКОУ Панциревская СШ</v>
      </c>
      <c r="E172" s="17">
        <f>IFERROR(SUM(VLOOKUP(readme!$C172,Лист2!$B:$R,9,FALSE),VLOOKUP(readme!$C172,Лист2!$B:$R,13,FALSE),VLOOKUP(readme!$C172,Лист2!$B:$R,17,FALSE))/SUM(VLOOKUP(readme!$C172,Лист2!$B:$R,6,FALSE),VLOOKUP(readme!$C172,Лист2!$B:$R,10,FALSE),VLOOKUP(readme!$C172,Лист2!$B:$R,14,FALSE)),"-")</f>
        <v>62.166666666666664</v>
      </c>
      <c r="F172" s="27">
        <f>IFERROR(SUM(VLOOKUP(readme!$C172,Лист2!$B:$R,3,FALSE),VLOOKUP(readme!$C172,Лист2!$B:$R,4,FALSE),VLOOKUP(readme!$C172,Лист2!$B:$R,5,FALSE))/SUM(VLOOKUP(readme!$C172,Лист2!$B:$R,6,FALSE),VLOOKUP(readme!$C172,Лист2!$B:$R,10,FALSE),VLOOKUP(readme!$C172,Лист2!$B:$R,14,FALSE)),"-")</f>
        <v>0.66666666666666663</v>
      </c>
      <c r="G172" s="18">
        <f>IFERROR(SUM(VLOOKUP(readme!$C172,Лист2!$B:$R,9,FALSE))/SUM(VLOOKUP(readme!$C172,Лист2!$B:$R,6,FALSE)),"-")</f>
        <v>59.333333333333336</v>
      </c>
      <c r="H172" s="19">
        <f>IF(VLOOKUP(readme!$C172,Лист2!$B:$R,6,FALSE)="0","-",VLOOKUP(readme!$C172,Лист2!$B:$R,6,FALSE))</f>
        <v>3</v>
      </c>
      <c r="I172" s="18">
        <f>IFERROR(SUM(VLOOKUP(readme!$C172,Лист2!$B:$R,13,FALSE))/SUM(VLOOKUP(readme!$C172,Лист2!$B:$R,10,FALSE)),"-")</f>
        <v>52</v>
      </c>
      <c r="J172" s="19">
        <f>IF(VLOOKUP(readme!$C172,Лист2!$B:$R,10,FALSE)="0","-",VLOOKUP(readme!$C172,Лист2!$B:$R,10,FALSE))</f>
        <v>1</v>
      </c>
      <c r="K172" s="18">
        <f>IFERROR(SUM(VLOOKUP(readme!$C172,Лист2!$B:$R,17,FALSE))/SUM(VLOOKUP(readme!$C172,Лист2!$B:$R,14,FALSE)),"-")</f>
        <v>71.5</v>
      </c>
      <c r="L172" s="19">
        <f>IF(VLOOKUP(readme!$C172,Лист2!$B:$R,14,FALSE)="0","-",VLOOKUP(readme!$C172,Лист2!$B:$R,14,FALSE))</f>
        <v>2</v>
      </c>
    </row>
    <row r="173" spans="1:12" s="12" customFormat="1" ht="22.5" x14ac:dyDescent="0.2">
      <c r="A173" s="13">
        <v>168</v>
      </c>
      <c r="B173" s="14" t="str">
        <f>Лист2!A262</f>
        <v>Старомайнский район</v>
      </c>
      <c r="C173" s="15">
        <f>Лист2!B262</f>
        <v>17004</v>
      </c>
      <c r="D173" s="16" t="str">
        <f>Лист2!C262</f>
        <v>МКОО Прибрежненская СШ им.генерал-лейтенанта И.И. Затевахина</v>
      </c>
      <c r="E173" s="17">
        <f>IFERROR(SUM(VLOOKUP(readme!$C173,Лист2!$B:$R,9,FALSE),VLOOKUP(readme!$C173,Лист2!$B:$R,13,FALSE),VLOOKUP(readme!$C173,Лист2!$B:$R,17,FALSE))/SUM(VLOOKUP(readme!$C173,Лист2!$B:$R,6,FALSE),VLOOKUP(readme!$C173,Лист2!$B:$R,10,FALSE),VLOOKUP(readme!$C173,Лист2!$B:$R,14,FALSE)),"-")</f>
        <v>62</v>
      </c>
      <c r="F173" s="27">
        <f>IFERROR(SUM(VLOOKUP(readme!$C173,Лист2!$B:$R,3,FALSE),VLOOKUP(readme!$C173,Лист2!$B:$R,4,FALSE),VLOOKUP(readme!$C173,Лист2!$B:$R,5,FALSE))/SUM(VLOOKUP(readme!$C173,Лист2!$B:$R,6,FALSE),VLOOKUP(readme!$C173,Лист2!$B:$R,10,FALSE),VLOOKUP(readme!$C173,Лист2!$B:$R,14,FALSE)),"-")</f>
        <v>0.6</v>
      </c>
      <c r="G173" s="18">
        <f>IFERROR(SUM(VLOOKUP(readme!$C173,Лист2!$B:$R,9,FALSE))/SUM(VLOOKUP(readme!$C173,Лист2!$B:$R,6,FALSE)),"-")</f>
        <v>57</v>
      </c>
      <c r="H173" s="19">
        <f>IF(VLOOKUP(readme!$C173,Лист2!$B:$R,6,FALSE)="0","-",VLOOKUP(readme!$C173,Лист2!$B:$R,6,FALSE))</f>
        <v>5</v>
      </c>
      <c r="I173" s="18">
        <f>IFERROR(SUM(VLOOKUP(readme!$C173,Лист2!$B:$R,13,FALSE))/SUM(VLOOKUP(readme!$C173,Лист2!$B:$R,10,FALSE)),"-")</f>
        <v>88</v>
      </c>
      <c r="J173" s="19">
        <f>IF(VLOOKUP(readme!$C173,Лист2!$B:$R,10,FALSE)="0","-",VLOOKUP(readme!$C173,Лист2!$B:$R,10,FALSE))</f>
        <v>1</v>
      </c>
      <c r="K173" s="18">
        <f>IFERROR(SUM(VLOOKUP(readme!$C173,Лист2!$B:$R,17,FALSE))/SUM(VLOOKUP(readme!$C173,Лист2!$B:$R,14,FALSE)),"-")</f>
        <v>61.75</v>
      </c>
      <c r="L173" s="19">
        <f>IF(VLOOKUP(readme!$C173,Лист2!$B:$R,14,FALSE)="0","-",VLOOKUP(readme!$C173,Лист2!$B:$R,14,FALSE))</f>
        <v>4</v>
      </c>
    </row>
    <row r="174" spans="1:12" s="12" customFormat="1" ht="11.25" x14ac:dyDescent="0.2">
      <c r="A174" s="13">
        <v>169</v>
      </c>
      <c r="B174" s="14" t="str">
        <f>Лист2!A290</f>
        <v>Ульяновский район</v>
      </c>
      <c r="C174" s="15">
        <f>Лист2!B290</f>
        <v>20014</v>
      </c>
      <c r="D174" s="16" t="str">
        <f>Лист2!C290</f>
        <v>МОУ Шумовская СШ</v>
      </c>
      <c r="E174" s="17">
        <f>IFERROR(SUM(VLOOKUP(readme!$C174,Лист2!$B:$R,9,FALSE),VLOOKUP(readme!$C174,Лист2!$B:$R,13,FALSE),VLOOKUP(readme!$C174,Лист2!$B:$R,17,FALSE))/SUM(VLOOKUP(readme!$C174,Лист2!$B:$R,6,FALSE),VLOOKUP(readme!$C174,Лист2!$B:$R,10,FALSE),VLOOKUP(readme!$C174,Лист2!$B:$R,14,FALSE)),"-")</f>
        <v>62</v>
      </c>
      <c r="F174" s="27">
        <f>IFERROR(SUM(VLOOKUP(readme!$C174,Лист2!$B:$R,3,FALSE),VLOOKUP(readme!$C174,Лист2!$B:$R,4,FALSE),VLOOKUP(readme!$C174,Лист2!$B:$R,5,FALSE))/SUM(VLOOKUP(readme!$C174,Лист2!$B:$R,6,FALSE),VLOOKUP(readme!$C174,Лист2!$B:$R,10,FALSE),VLOOKUP(readme!$C174,Лист2!$B:$R,14,FALSE)),"-")</f>
        <v>0.75</v>
      </c>
      <c r="G174" s="18">
        <f>IFERROR(SUM(VLOOKUP(readme!$C174,Лист2!$B:$R,9,FALSE))/SUM(VLOOKUP(readme!$C174,Лист2!$B:$R,6,FALSE)),"-")</f>
        <v>63</v>
      </c>
      <c r="H174" s="19">
        <f>IF(VLOOKUP(readme!$C174,Лист2!$B:$R,6,FALSE)="0","-",VLOOKUP(readme!$C174,Лист2!$B:$R,6,FALSE))</f>
        <v>6</v>
      </c>
      <c r="I174" s="18">
        <f>IFERROR(SUM(VLOOKUP(readme!$C174,Лист2!$B:$R,13,FALSE))/SUM(VLOOKUP(readme!$C174,Лист2!$B:$R,10,FALSE)),"-")</f>
        <v>44.333333333333336</v>
      </c>
      <c r="J174" s="19">
        <f>IF(VLOOKUP(readme!$C174,Лист2!$B:$R,10,FALSE)="0","-",VLOOKUP(readme!$C174,Лист2!$B:$R,10,FALSE))</f>
        <v>3</v>
      </c>
      <c r="K174" s="18">
        <f>IFERROR(SUM(VLOOKUP(readme!$C174,Лист2!$B:$R,17,FALSE))/SUM(VLOOKUP(readme!$C174,Лист2!$B:$R,14,FALSE)),"-")</f>
        <v>77.666666666666671</v>
      </c>
      <c r="L174" s="19">
        <f>IF(VLOOKUP(readme!$C174,Лист2!$B:$R,14,FALSE)="0","-",VLOOKUP(readme!$C174,Лист2!$B:$R,14,FALSE))</f>
        <v>3</v>
      </c>
    </row>
    <row r="175" spans="1:12" s="12" customFormat="1" ht="11.25" x14ac:dyDescent="0.2">
      <c r="A175" s="13">
        <v>170</v>
      </c>
      <c r="B175" s="14" t="str">
        <f>Лист2!A324</f>
        <v>Чердаклинский район</v>
      </c>
      <c r="C175" s="15">
        <f>Лист2!B324</f>
        <v>22013</v>
      </c>
      <c r="D175" s="16" t="str">
        <f>Лист2!C324</f>
        <v>МОУ Озерская СШ</v>
      </c>
      <c r="E175" s="17">
        <f>IFERROR(SUM(VLOOKUP(readme!$C175,Лист2!$B:$R,9,FALSE),VLOOKUP(readme!$C175,Лист2!$B:$R,13,FALSE),VLOOKUP(readme!$C175,Лист2!$B:$R,17,FALSE))/SUM(VLOOKUP(readme!$C175,Лист2!$B:$R,6,FALSE),VLOOKUP(readme!$C175,Лист2!$B:$R,10,FALSE),VLOOKUP(readme!$C175,Лист2!$B:$R,14,FALSE)),"-")</f>
        <v>61.9</v>
      </c>
      <c r="F175" s="27">
        <f>IFERROR(SUM(VLOOKUP(readme!$C175,Лист2!$B:$R,3,FALSE),VLOOKUP(readme!$C175,Лист2!$B:$R,4,FALSE),VLOOKUP(readme!$C175,Лист2!$B:$R,5,FALSE))/SUM(VLOOKUP(readme!$C175,Лист2!$B:$R,6,FALSE),VLOOKUP(readme!$C175,Лист2!$B:$R,10,FALSE),VLOOKUP(readme!$C175,Лист2!$B:$R,14,FALSE)),"-")</f>
        <v>0.6</v>
      </c>
      <c r="G175" s="18">
        <f>IFERROR(SUM(VLOOKUP(readme!$C175,Лист2!$B:$R,9,FALSE))/SUM(VLOOKUP(readme!$C175,Лист2!$B:$R,6,FALSE)),"-")</f>
        <v>62.8</v>
      </c>
      <c r="H175" s="19">
        <f>IF(VLOOKUP(readme!$C175,Лист2!$B:$R,6,FALSE)="0","-",VLOOKUP(readme!$C175,Лист2!$B:$R,6,FALSE))</f>
        <v>5</v>
      </c>
      <c r="I175" s="18">
        <f>IFERROR(SUM(VLOOKUP(readme!$C175,Лист2!$B:$R,13,FALSE))/SUM(VLOOKUP(readme!$C175,Лист2!$B:$R,10,FALSE)),"-")</f>
        <v>34</v>
      </c>
      <c r="J175" s="19">
        <f>IF(VLOOKUP(readme!$C175,Лист2!$B:$R,10,FALSE)="0","-",VLOOKUP(readme!$C175,Лист2!$B:$R,10,FALSE))</f>
        <v>1</v>
      </c>
      <c r="K175" s="18">
        <f>IFERROR(SUM(VLOOKUP(readme!$C175,Лист2!$B:$R,17,FALSE))/SUM(VLOOKUP(readme!$C175,Лист2!$B:$R,14,FALSE)),"-")</f>
        <v>67.75</v>
      </c>
      <c r="L175" s="19">
        <f>IF(VLOOKUP(readme!$C175,Лист2!$B:$R,14,FALSE)="0","-",VLOOKUP(readme!$C175,Лист2!$B:$R,14,FALSE))</f>
        <v>4</v>
      </c>
    </row>
    <row r="176" spans="1:12" s="12" customFormat="1" ht="11.25" x14ac:dyDescent="0.2">
      <c r="A176" s="13">
        <v>171</v>
      </c>
      <c r="B176" s="14" t="str">
        <f>Лист2!A228</f>
        <v>Павловский район</v>
      </c>
      <c r="C176" s="15">
        <f>Лист2!B228</f>
        <v>13005</v>
      </c>
      <c r="D176" s="16" t="str">
        <f>Лист2!C228</f>
        <v>МБОУ Шиковская СОШ</v>
      </c>
      <c r="E176" s="17">
        <f>IFERROR(SUM(VLOOKUP(readme!$C176,Лист2!$B:$R,9,FALSE),VLOOKUP(readme!$C176,Лист2!$B:$R,13,FALSE),VLOOKUP(readme!$C176,Лист2!$B:$R,17,FALSE))/SUM(VLOOKUP(readme!$C176,Лист2!$B:$R,6,FALSE),VLOOKUP(readme!$C176,Лист2!$B:$R,10,FALSE),VLOOKUP(readme!$C176,Лист2!$B:$R,14,FALSE)),"-")</f>
        <v>61.833333333333336</v>
      </c>
      <c r="F176" s="27">
        <f>IFERROR(SUM(VLOOKUP(readme!$C176,Лист2!$B:$R,3,FALSE),VLOOKUP(readme!$C176,Лист2!$B:$R,4,FALSE),VLOOKUP(readme!$C176,Лист2!$B:$R,5,FALSE))/SUM(VLOOKUP(readme!$C176,Лист2!$B:$R,6,FALSE),VLOOKUP(readme!$C176,Лист2!$B:$R,10,FALSE),VLOOKUP(readme!$C176,Лист2!$B:$R,14,FALSE)),"-")</f>
        <v>0.5</v>
      </c>
      <c r="G176" s="18">
        <f>IFERROR(SUM(VLOOKUP(readme!$C176,Лист2!$B:$R,9,FALSE))/SUM(VLOOKUP(readme!$C176,Лист2!$B:$R,6,FALSE)),"-")</f>
        <v>61.666666666666664</v>
      </c>
      <c r="H176" s="19">
        <f>IF(VLOOKUP(readme!$C176,Лист2!$B:$R,6,FALSE)="0","-",VLOOKUP(readme!$C176,Лист2!$B:$R,6,FALSE))</f>
        <v>3</v>
      </c>
      <c r="I176" s="18" t="str">
        <f>IFERROR(SUM(VLOOKUP(readme!$C176,Лист2!$B:$R,13,FALSE))/SUM(VLOOKUP(readme!$C176,Лист2!$B:$R,10,FALSE)),"-")</f>
        <v>-</v>
      </c>
      <c r="J176" s="19" t="str">
        <f>IF(VLOOKUP(readme!$C176,Лист2!$B:$R,10,FALSE)="0","-",VLOOKUP(readme!$C176,Лист2!$B:$R,10,FALSE))</f>
        <v>-</v>
      </c>
      <c r="K176" s="18">
        <f>IFERROR(SUM(VLOOKUP(readme!$C176,Лист2!$B:$R,17,FALSE))/SUM(VLOOKUP(readme!$C176,Лист2!$B:$R,14,FALSE)),"-")</f>
        <v>62</v>
      </c>
      <c r="L176" s="19">
        <f>IF(VLOOKUP(readme!$C176,Лист2!$B:$R,14,FALSE)="0","-",VLOOKUP(readme!$C176,Лист2!$B:$R,14,FALSE))</f>
        <v>3</v>
      </c>
    </row>
    <row r="177" spans="1:12" s="12" customFormat="1" ht="11.25" x14ac:dyDescent="0.2">
      <c r="A177" s="13">
        <v>172</v>
      </c>
      <c r="B177" s="14" t="str">
        <f>Лист2!A75</f>
        <v>город Ульяновск</v>
      </c>
      <c r="C177" s="15">
        <f>Лист2!B75</f>
        <v>52083</v>
      </c>
      <c r="D177" s="16" t="str">
        <f>Лист2!C75</f>
        <v>МБОУ "Средняя школа № 83"</v>
      </c>
      <c r="E177" s="17">
        <f>IFERROR(SUM(VLOOKUP(readme!$C177,Лист2!$B:$R,9,FALSE),VLOOKUP(readme!$C177,Лист2!$B:$R,13,FALSE),VLOOKUP(readme!$C177,Лист2!$B:$R,17,FALSE))/SUM(VLOOKUP(readme!$C177,Лист2!$B:$R,6,FALSE),VLOOKUP(readme!$C177,Лист2!$B:$R,10,FALSE),VLOOKUP(readme!$C177,Лист2!$B:$R,14,FALSE)),"-")</f>
        <v>61.825000000000003</v>
      </c>
      <c r="F177" s="27">
        <f>IFERROR(SUM(VLOOKUP(readme!$C177,Лист2!$B:$R,3,FALSE),VLOOKUP(readme!$C177,Лист2!$B:$R,4,FALSE),VLOOKUP(readme!$C177,Лист2!$B:$R,5,FALSE))/SUM(VLOOKUP(readme!$C177,Лист2!$B:$R,6,FALSE),VLOOKUP(readme!$C177,Лист2!$B:$R,10,FALSE),VLOOKUP(readme!$C177,Лист2!$B:$R,14,FALSE)),"-")</f>
        <v>0.625</v>
      </c>
      <c r="G177" s="18">
        <f>IFERROR(SUM(VLOOKUP(readme!$C177,Лист2!$B:$R,9,FALSE))/SUM(VLOOKUP(readme!$C177,Лист2!$B:$R,6,FALSE)),"-")</f>
        <v>59.4</v>
      </c>
      <c r="H177" s="19">
        <f>IF(VLOOKUP(readme!$C177,Лист2!$B:$R,6,FALSE)="0","-",VLOOKUP(readme!$C177,Лист2!$B:$R,6,FALSE))</f>
        <v>20</v>
      </c>
      <c r="I177" s="18">
        <f>IFERROR(SUM(VLOOKUP(readme!$C177,Лист2!$B:$R,13,FALSE))/SUM(VLOOKUP(readme!$C177,Лист2!$B:$R,10,FALSE)),"-")</f>
        <v>56.6</v>
      </c>
      <c r="J177" s="19">
        <f>IF(VLOOKUP(readme!$C177,Лист2!$B:$R,10,FALSE)="0","-",VLOOKUP(readme!$C177,Лист2!$B:$R,10,FALSE))</f>
        <v>5</v>
      </c>
      <c r="K177" s="18">
        <f>IFERROR(SUM(VLOOKUP(readme!$C177,Лист2!$B:$R,17,FALSE))/SUM(VLOOKUP(readme!$C177,Лист2!$B:$R,14,FALSE)),"-")</f>
        <v>66.8</v>
      </c>
      <c r="L177" s="19">
        <f>IF(VLOOKUP(readme!$C177,Лист2!$B:$R,14,FALSE)="0","-",VLOOKUP(readme!$C177,Лист2!$B:$R,14,FALSE))</f>
        <v>15</v>
      </c>
    </row>
    <row r="178" spans="1:12" s="12" customFormat="1" ht="11.25" x14ac:dyDescent="0.2">
      <c r="A178" s="13">
        <v>173</v>
      </c>
      <c r="B178" s="14" t="str">
        <f>Лист2!A29</f>
        <v>город Ульяновск</v>
      </c>
      <c r="C178" s="15">
        <f>Лист2!B29</f>
        <v>51012</v>
      </c>
      <c r="D178" s="16" t="str">
        <f>Лист2!C29</f>
        <v>МБОУ "Средняя школа №12"</v>
      </c>
      <c r="E178" s="17">
        <f>IFERROR(SUM(VLOOKUP(readme!$C178,Лист2!$B:$R,9,FALSE),VLOOKUP(readme!$C178,Лист2!$B:$R,13,FALSE),VLOOKUP(readme!$C178,Лист2!$B:$R,17,FALSE))/SUM(VLOOKUP(readme!$C178,Лист2!$B:$R,6,FALSE),VLOOKUP(readme!$C178,Лист2!$B:$R,10,FALSE),VLOOKUP(readme!$C178,Лист2!$B:$R,14,FALSE)),"-")</f>
        <v>61.777777777777779</v>
      </c>
      <c r="F178" s="27">
        <f>IFERROR(SUM(VLOOKUP(readme!$C178,Лист2!$B:$R,3,FALSE),VLOOKUP(readme!$C178,Лист2!$B:$R,4,FALSE),VLOOKUP(readme!$C178,Лист2!$B:$R,5,FALSE))/SUM(VLOOKUP(readme!$C178,Лист2!$B:$R,6,FALSE),VLOOKUP(readme!$C178,Лист2!$B:$R,10,FALSE),VLOOKUP(readme!$C178,Лист2!$B:$R,14,FALSE)),"-")</f>
        <v>0.61111111111111116</v>
      </c>
      <c r="G178" s="18">
        <f>IFERROR(SUM(VLOOKUP(readme!$C178,Лист2!$B:$R,9,FALSE))/SUM(VLOOKUP(readme!$C178,Лист2!$B:$R,6,FALSE)),"-")</f>
        <v>56.666666666666664</v>
      </c>
      <c r="H178" s="19">
        <f>IF(VLOOKUP(readme!$C178,Лист2!$B:$R,6,FALSE)="0","-",VLOOKUP(readme!$C178,Лист2!$B:$R,6,FALSE))</f>
        <v>9</v>
      </c>
      <c r="I178" s="18">
        <f>IFERROR(SUM(VLOOKUP(readme!$C178,Лист2!$B:$R,13,FALSE))/SUM(VLOOKUP(readme!$C178,Лист2!$B:$R,10,FALSE)),"-")</f>
        <v>63</v>
      </c>
      <c r="J178" s="19">
        <f>IF(VLOOKUP(readme!$C178,Лист2!$B:$R,10,FALSE)="0","-",VLOOKUP(readme!$C178,Лист2!$B:$R,10,FALSE))</f>
        <v>2</v>
      </c>
      <c r="K178" s="18">
        <f>IFERROR(SUM(VLOOKUP(readme!$C178,Лист2!$B:$R,17,FALSE))/SUM(VLOOKUP(readme!$C178,Лист2!$B:$R,14,FALSE)),"-")</f>
        <v>68</v>
      </c>
      <c r="L178" s="19">
        <f>IF(VLOOKUP(readme!$C178,Лист2!$B:$R,14,FALSE)="0","-",VLOOKUP(readme!$C178,Лист2!$B:$R,14,FALSE))</f>
        <v>7</v>
      </c>
    </row>
    <row r="179" spans="1:12" s="12" customFormat="1" ht="22.5" x14ac:dyDescent="0.2">
      <c r="A179" s="13">
        <v>174</v>
      </c>
      <c r="B179" s="14" t="str">
        <f>Лист2!A103</f>
        <v>Барышский район</v>
      </c>
      <c r="C179" s="15">
        <f>Лист2!B103</f>
        <v>3016</v>
      </c>
      <c r="D179" s="16" t="str">
        <f>Лист2!C103</f>
        <v>МОУ СОШ с. Чувашская Решетка МО "Барышский район"</v>
      </c>
      <c r="E179" s="17">
        <f>IFERROR(SUM(VLOOKUP(readme!$C179,Лист2!$B:$R,9,FALSE),VLOOKUP(readme!$C179,Лист2!$B:$R,13,FALSE),VLOOKUP(readme!$C179,Лист2!$B:$R,17,FALSE))/SUM(VLOOKUP(readme!$C179,Лист2!$B:$R,6,FALSE),VLOOKUP(readme!$C179,Лист2!$B:$R,10,FALSE),VLOOKUP(readme!$C179,Лист2!$B:$R,14,FALSE)),"-")</f>
        <v>61.666666666666664</v>
      </c>
      <c r="F179" s="27">
        <f>IFERROR(SUM(VLOOKUP(readme!$C179,Лист2!$B:$R,3,FALSE),VLOOKUP(readme!$C179,Лист2!$B:$R,4,FALSE),VLOOKUP(readme!$C179,Лист2!$B:$R,5,FALSE))/SUM(VLOOKUP(readme!$C179,Лист2!$B:$R,6,FALSE),VLOOKUP(readme!$C179,Лист2!$B:$R,10,FALSE),VLOOKUP(readme!$C179,Лист2!$B:$R,14,FALSE)),"-")</f>
        <v>0.58333333333333337</v>
      </c>
      <c r="G179" s="18">
        <f>IFERROR(SUM(VLOOKUP(readme!$C179,Лист2!$B:$R,9,FALSE))/SUM(VLOOKUP(readme!$C179,Лист2!$B:$R,6,FALSE)),"-")</f>
        <v>58</v>
      </c>
      <c r="H179" s="19">
        <f>IF(VLOOKUP(readme!$C179,Лист2!$B:$R,6,FALSE)="0","-",VLOOKUP(readme!$C179,Лист2!$B:$R,6,FALSE))</f>
        <v>6</v>
      </c>
      <c r="I179" s="18">
        <f>IFERROR(SUM(VLOOKUP(readme!$C179,Лист2!$B:$R,13,FALSE))/SUM(VLOOKUP(readme!$C179,Лист2!$B:$R,10,FALSE)),"-")</f>
        <v>64</v>
      </c>
      <c r="J179" s="19">
        <f>IF(VLOOKUP(readme!$C179,Лист2!$B:$R,10,FALSE)="0","-",VLOOKUP(readme!$C179,Лист2!$B:$R,10,FALSE))</f>
        <v>1</v>
      </c>
      <c r="K179" s="18">
        <f>IFERROR(SUM(VLOOKUP(readme!$C179,Лист2!$B:$R,17,FALSE))/SUM(VLOOKUP(readme!$C179,Лист2!$B:$R,14,FALSE)),"-")</f>
        <v>65.599999999999994</v>
      </c>
      <c r="L179" s="19">
        <f>IF(VLOOKUP(readme!$C179,Лист2!$B:$R,14,FALSE)="0","-",VLOOKUP(readme!$C179,Лист2!$B:$R,14,FALSE))</f>
        <v>5</v>
      </c>
    </row>
    <row r="180" spans="1:12" s="12" customFormat="1" ht="11.25" x14ac:dyDescent="0.2">
      <c r="A180" s="13">
        <v>175</v>
      </c>
      <c r="B180" s="14" t="str">
        <f>Лист2!A261</f>
        <v>Старомайнский район</v>
      </c>
      <c r="C180" s="15">
        <f>Лист2!B261</f>
        <v>17002</v>
      </c>
      <c r="D180" s="16" t="str">
        <f>Лист2!C261</f>
        <v>МБОО Старомайнская  СШ №2</v>
      </c>
      <c r="E180" s="17">
        <f>IFERROR(SUM(VLOOKUP(readme!$C180,Лист2!$B:$R,9,FALSE),VLOOKUP(readme!$C180,Лист2!$B:$R,13,FALSE),VLOOKUP(readme!$C180,Лист2!$B:$R,17,FALSE))/SUM(VLOOKUP(readme!$C180,Лист2!$B:$R,6,FALSE),VLOOKUP(readme!$C180,Лист2!$B:$R,10,FALSE),VLOOKUP(readme!$C180,Лист2!$B:$R,14,FALSE)),"-")</f>
        <v>61.612903225806448</v>
      </c>
      <c r="F180" s="27">
        <f>IFERROR(SUM(VLOOKUP(readme!$C180,Лист2!$B:$R,3,FALSE),VLOOKUP(readme!$C180,Лист2!$B:$R,4,FALSE),VLOOKUP(readme!$C180,Лист2!$B:$R,5,FALSE))/SUM(VLOOKUP(readme!$C180,Лист2!$B:$R,6,FALSE),VLOOKUP(readme!$C180,Лист2!$B:$R,10,FALSE),VLOOKUP(readme!$C180,Лист2!$B:$R,14,FALSE)),"-")</f>
        <v>0.64516129032258063</v>
      </c>
      <c r="G180" s="18">
        <f>IFERROR(SUM(VLOOKUP(readme!$C180,Лист2!$B:$R,9,FALSE))/SUM(VLOOKUP(readme!$C180,Лист2!$B:$R,6,FALSE)),"-")</f>
        <v>60.133333333333333</v>
      </c>
      <c r="H180" s="19">
        <f>IF(VLOOKUP(readme!$C180,Лист2!$B:$R,6,FALSE)="0","-",VLOOKUP(readme!$C180,Лист2!$B:$R,6,FALSE))</f>
        <v>15</v>
      </c>
      <c r="I180" s="18">
        <f>IFERROR(SUM(VLOOKUP(readme!$C180,Лист2!$B:$R,13,FALSE))/SUM(VLOOKUP(readme!$C180,Лист2!$B:$R,10,FALSE)),"-")</f>
        <v>56</v>
      </c>
      <c r="J180" s="19">
        <f>IF(VLOOKUP(readme!$C180,Лист2!$B:$R,10,FALSE)="0","-",VLOOKUP(readme!$C180,Лист2!$B:$R,10,FALSE))</f>
        <v>5</v>
      </c>
      <c r="K180" s="18">
        <f>IFERROR(SUM(VLOOKUP(readme!$C180,Лист2!$B:$R,17,FALSE))/SUM(VLOOKUP(readme!$C180,Лист2!$B:$R,14,FALSE)),"-")</f>
        <v>66.181818181818187</v>
      </c>
      <c r="L180" s="19">
        <f>IF(VLOOKUP(readme!$C180,Лист2!$B:$R,14,FALSE)="0","-",VLOOKUP(readme!$C180,Лист2!$B:$R,14,FALSE))</f>
        <v>11</v>
      </c>
    </row>
    <row r="181" spans="1:12" s="12" customFormat="1" ht="11.25" x14ac:dyDescent="0.2">
      <c r="A181" s="13">
        <v>176</v>
      </c>
      <c r="B181" s="14" t="str">
        <f>Лист2!A156</f>
        <v>Карсунский район</v>
      </c>
      <c r="C181" s="15">
        <f>Лист2!B156</f>
        <v>6003</v>
      </c>
      <c r="D181" s="16" t="str">
        <f>Лист2!C156</f>
        <v>МКОУ Большекандаратская СШ им. И.К.Морозова</v>
      </c>
      <c r="E181" s="17">
        <f>IFERROR(SUM(VLOOKUP(readme!$C181,Лист2!$B:$R,9,FALSE),VLOOKUP(readme!$C181,Лист2!$B:$R,13,FALSE),VLOOKUP(readme!$C181,Лист2!$B:$R,17,FALSE))/SUM(VLOOKUP(readme!$C181,Лист2!$B:$R,6,FALSE),VLOOKUP(readme!$C181,Лист2!$B:$R,10,FALSE),VLOOKUP(readme!$C181,Лист2!$B:$R,14,FALSE)),"-")</f>
        <v>61.5</v>
      </c>
      <c r="F181" s="27">
        <f>IFERROR(SUM(VLOOKUP(readme!$C181,Лист2!$B:$R,3,FALSE),VLOOKUP(readme!$C181,Лист2!$B:$R,4,FALSE),VLOOKUP(readme!$C181,Лист2!$B:$R,5,FALSE))/SUM(VLOOKUP(readme!$C181,Лист2!$B:$R,6,FALSE),VLOOKUP(readme!$C181,Лист2!$B:$R,10,FALSE),VLOOKUP(readme!$C181,Лист2!$B:$R,14,FALSE)),"-")</f>
        <v>1</v>
      </c>
      <c r="G181" s="18">
        <f>IFERROR(SUM(VLOOKUP(readme!$C181,Лист2!$B:$R,9,FALSE))/SUM(VLOOKUP(readme!$C181,Лист2!$B:$R,6,FALSE)),"-")</f>
        <v>65</v>
      </c>
      <c r="H181" s="19">
        <f>IF(VLOOKUP(readme!$C181,Лист2!$B:$R,6,FALSE)="0","-",VLOOKUP(readme!$C181,Лист2!$B:$R,6,FALSE))</f>
        <v>1</v>
      </c>
      <c r="I181" s="18">
        <f>IFERROR(SUM(VLOOKUP(readme!$C181,Лист2!$B:$R,13,FALSE))/SUM(VLOOKUP(readme!$C181,Лист2!$B:$R,10,FALSE)),"-")</f>
        <v>58</v>
      </c>
      <c r="J181" s="19">
        <f>IF(VLOOKUP(readme!$C181,Лист2!$B:$R,10,FALSE)="0","-",VLOOKUP(readme!$C181,Лист2!$B:$R,10,FALSE))</f>
        <v>1</v>
      </c>
      <c r="K181" s="18" t="str">
        <f>IFERROR(SUM(VLOOKUP(readme!$C181,Лист2!$B:$R,17,FALSE))/SUM(VLOOKUP(readme!$C181,Лист2!$B:$R,14,FALSE)),"-")</f>
        <v>-</v>
      </c>
      <c r="L181" s="19" t="str">
        <f>IF(VLOOKUP(readme!$C181,Лист2!$B:$R,14,FALSE)="0","-",VLOOKUP(readme!$C181,Лист2!$B:$R,14,FALSE))</f>
        <v>-</v>
      </c>
    </row>
    <row r="182" spans="1:12" s="12" customFormat="1" ht="11.25" x14ac:dyDescent="0.2">
      <c r="A182" s="13">
        <v>177</v>
      </c>
      <c r="B182" s="14" t="str">
        <f>Лист2!A172</f>
        <v>Кузоватовский район</v>
      </c>
      <c r="C182" s="15">
        <f>Лист2!B172</f>
        <v>7016</v>
      </c>
      <c r="D182" s="16" t="str">
        <f>Лист2!C172</f>
        <v>МОУ СШ с.Чертановка</v>
      </c>
      <c r="E182" s="17">
        <f>IFERROR(SUM(VLOOKUP(readme!$C182,Лист2!$B:$R,9,FALSE),VLOOKUP(readme!$C182,Лист2!$B:$R,13,FALSE),VLOOKUP(readme!$C182,Лист2!$B:$R,17,FALSE))/SUM(VLOOKUP(readme!$C182,Лист2!$B:$R,6,FALSE),VLOOKUP(readme!$C182,Лист2!$B:$R,10,FALSE),VLOOKUP(readme!$C182,Лист2!$B:$R,14,FALSE)),"-")</f>
        <v>61.5</v>
      </c>
      <c r="F182" s="27">
        <f>IFERROR(SUM(VLOOKUP(readme!$C182,Лист2!$B:$R,3,FALSE),VLOOKUP(readme!$C182,Лист2!$B:$R,4,FALSE),VLOOKUP(readme!$C182,Лист2!$B:$R,5,FALSE))/SUM(VLOOKUP(readme!$C182,Лист2!$B:$R,6,FALSE),VLOOKUP(readme!$C182,Лист2!$B:$R,10,FALSE),VLOOKUP(readme!$C182,Лист2!$B:$R,14,FALSE)),"-")</f>
        <v>0.75</v>
      </c>
      <c r="G182" s="18">
        <f>IFERROR(SUM(VLOOKUP(readme!$C182,Лист2!$B:$R,9,FALSE))/SUM(VLOOKUP(readme!$C182,Лист2!$B:$R,6,FALSE)),"-")</f>
        <v>56.25</v>
      </c>
      <c r="H182" s="19">
        <f>IF(VLOOKUP(readme!$C182,Лист2!$B:$R,6,FALSE)="0","-",VLOOKUP(readme!$C182,Лист2!$B:$R,6,FALSE))</f>
        <v>4</v>
      </c>
      <c r="I182" s="18">
        <f>IFERROR(SUM(VLOOKUP(readme!$C182,Лист2!$B:$R,13,FALSE))/SUM(VLOOKUP(readme!$C182,Лист2!$B:$R,10,FALSE)),"-")</f>
        <v>62</v>
      </c>
      <c r="J182" s="19">
        <f>IF(VLOOKUP(readme!$C182,Лист2!$B:$R,10,FALSE)="0","-",VLOOKUP(readme!$C182,Лист2!$B:$R,10,FALSE))</f>
        <v>2</v>
      </c>
      <c r="K182" s="18">
        <f>IFERROR(SUM(VLOOKUP(readme!$C182,Лист2!$B:$R,17,FALSE))/SUM(VLOOKUP(readme!$C182,Лист2!$B:$R,14,FALSE)),"-")</f>
        <v>71.5</v>
      </c>
      <c r="L182" s="19">
        <f>IF(VLOOKUP(readme!$C182,Лист2!$B:$R,14,FALSE)="0","-",VLOOKUP(readme!$C182,Лист2!$B:$R,14,FALSE))</f>
        <v>2</v>
      </c>
    </row>
    <row r="183" spans="1:12" s="12" customFormat="1" ht="11.25" x14ac:dyDescent="0.2">
      <c r="A183" s="13">
        <v>178</v>
      </c>
      <c r="B183" s="14" t="str">
        <f>Лист2!A153</f>
        <v>Карсунский район</v>
      </c>
      <c r="C183" s="15">
        <f>Лист2!B153</f>
        <v>6015</v>
      </c>
      <c r="D183" s="16" t="str">
        <f>Лист2!C153</f>
        <v>ОГКОУ " Кадетская школа-интернат"</v>
      </c>
      <c r="E183" s="17">
        <f>IFERROR(SUM(VLOOKUP(readme!$C183,Лист2!$B:$R,9,FALSE),VLOOKUP(readme!$C183,Лист2!$B:$R,13,FALSE),VLOOKUP(readme!$C183,Лист2!$B:$R,17,FALSE))/SUM(VLOOKUP(readme!$C183,Лист2!$B:$R,6,FALSE),VLOOKUP(readme!$C183,Лист2!$B:$R,10,FALSE),VLOOKUP(readme!$C183,Лист2!$B:$R,14,FALSE)),"-")</f>
        <v>61.42307692307692</v>
      </c>
      <c r="F183" s="27">
        <f>IFERROR(SUM(VLOOKUP(readme!$C183,Лист2!$B:$R,3,FALSE),VLOOKUP(readme!$C183,Лист2!$B:$R,4,FALSE),VLOOKUP(readme!$C183,Лист2!$B:$R,5,FALSE))/SUM(VLOOKUP(readme!$C183,Лист2!$B:$R,6,FALSE),VLOOKUP(readme!$C183,Лист2!$B:$R,10,FALSE),VLOOKUP(readme!$C183,Лист2!$B:$R,14,FALSE)),"-")</f>
        <v>0.73076923076923073</v>
      </c>
      <c r="G183" s="18">
        <f>IFERROR(SUM(VLOOKUP(readme!$C183,Лист2!$B:$R,9,FALSE))/SUM(VLOOKUP(readme!$C183,Лист2!$B:$R,6,FALSE)),"-")</f>
        <v>63.692307692307693</v>
      </c>
      <c r="H183" s="19">
        <f>IF(VLOOKUP(readme!$C183,Лист2!$B:$R,6,FALSE)="0","-",VLOOKUP(readme!$C183,Лист2!$B:$R,6,FALSE))</f>
        <v>13</v>
      </c>
      <c r="I183" s="18">
        <f>IFERROR(SUM(VLOOKUP(readme!$C183,Лист2!$B:$R,13,FALSE))/SUM(VLOOKUP(readme!$C183,Лист2!$B:$R,10,FALSE)),"-")</f>
        <v>50.333333333333336</v>
      </c>
      <c r="J183" s="19">
        <f>IF(VLOOKUP(readme!$C183,Лист2!$B:$R,10,FALSE)="0","-",VLOOKUP(readme!$C183,Лист2!$B:$R,10,FALSE))</f>
        <v>6</v>
      </c>
      <c r="K183" s="18">
        <f>IFERROR(SUM(VLOOKUP(readme!$C183,Лист2!$B:$R,17,FALSE))/SUM(VLOOKUP(readme!$C183,Лист2!$B:$R,14,FALSE)),"-")</f>
        <v>66.714285714285708</v>
      </c>
      <c r="L183" s="19">
        <f>IF(VLOOKUP(readme!$C183,Лист2!$B:$R,14,FALSE)="0","-",VLOOKUP(readme!$C183,Лист2!$B:$R,14,FALSE))</f>
        <v>7</v>
      </c>
    </row>
    <row r="184" spans="1:12" s="12" customFormat="1" ht="11.25" x14ac:dyDescent="0.2">
      <c r="A184" s="13">
        <v>179</v>
      </c>
      <c r="B184" s="14" t="str">
        <f>Лист2!A179</f>
        <v>Майнский район</v>
      </c>
      <c r="C184" s="15">
        <f>Лист2!B179</f>
        <v>8004</v>
      </c>
      <c r="D184" s="16" t="str">
        <f>Лист2!C179</f>
        <v>МКОУ "Анненковская СШ"</v>
      </c>
      <c r="E184" s="17">
        <f>IFERROR(SUM(VLOOKUP(readme!$C184,Лист2!$B:$R,9,FALSE),VLOOKUP(readme!$C184,Лист2!$B:$R,13,FALSE),VLOOKUP(readme!$C184,Лист2!$B:$R,17,FALSE))/SUM(VLOOKUP(readme!$C184,Лист2!$B:$R,6,FALSE),VLOOKUP(readme!$C184,Лист2!$B:$R,10,FALSE),VLOOKUP(readme!$C184,Лист2!$B:$R,14,FALSE)),"-")</f>
        <v>61.25</v>
      </c>
      <c r="F184" s="27">
        <f>IFERROR(SUM(VLOOKUP(readme!$C184,Лист2!$B:$R,3,FALSE),VLOOKUP(readme!$C184,Лист2!$B:$R,4,FALSE),VLOOKUP(readme!$C184,Лист2!$B:$R,5,FALSE))/SUM(VLOOKUP(readme!$C184,Лист2!$B:$R,6,FALSE),VLOOKUP(readme!$C184,Лист2!$B:$R,10,FALSE),VLOOKUP(readme!$C184,Лист2!$B:$R,14,FALSE)),"-")</f>
        <v>0.5</v>
      </c>
      <c r="G184" s="18">
        <f>IFERROR(SUM(VLOOKUP(readme!$C184,Лист2!$B:$R,9,FALSE))/SUM(VLOOKUP(readme!$C184,Лист2!$B:$R,6,FALSE)),"-")</f>
        <v>41.5</v>
      </c>
      <c r="H184" s="19">
        <f>IF(VLOOKUP(readme!$C184,Лист2!$B:$R,6,FALSE)="0","-",VLOOKUP(readme!$C184,Лист2!$B:$R,6,FALSE))</f>
        <v>2</v>
      </c>
      <c r="I184" s="18" t="str">
        <f>IFERROR(SUM(VLOOKUP(readme!$C184,Лист2!$B:$R,13,FALSE))/SUM(VLOOKUP(readme!$C184,Лист2!$B:$R,10,FALSE)),"-")</f>
        <v>-</v>
      </c>
      <c r="J184" s="19" t="str">
        <f>IF(VLOOKUP(readme!$C184,Лист2!$B:$R,10,FALSE)="0","-",VLOOKUP(readme!$C184,Лист2!$B:$R,10,FALSE))</f>
        <v>-</v>
      </c>
      <c r="K184" s="18">
        <f>IFERROR(SUM(VLOOKUP(readme!$C184,Лист2!$B:$R,17,FALSE))/SUM(VLOOKUP(readme!$C184,Лист2!$B:$R,14,FALSE)),"-")</f>
        <v>81</v>
      </c>
      <c r="L184" s="19">
        <f>IF(VLOOKUP(readme!$C184,Лист2!$B:$R,14,FALSE)="0","-",VLOOKUP(readme!$C184,Лист2!$B:$R,14,FALSE))</f>
        <v>2</v>
      </c>
    </row>
    <row r="185" spans="1:12" s="12" customFormat="1" ht="11.25" x14ac:dyDescent="0.2">
      <c r="A185" s="13">
        <v>180</v>
      </c>
      <c r="B185" s="14" t="str">
        <f>Лист2!A184</f>
        <v>Майнский район</v>
      </c>
      <c r="C185" s="15">
        <f>Лист2!B184</f>
        <v>8018</v>
      </c>
      <c r="D185" s="16" t="str">
        <f>Лист2!C184</f>
        <v>МКОУ "Уржумская СШ"</v>
      </c>
      <c r="E185" s="17">
        <f>IFERROR(SUM(VLOOKUP(readme!$C185,Лист2!$B:$R,9,FALSE),VLOOKUP(readme!$C185,Лист2!$B:$R,13,FALSE),VLOOKUP(readme!$C185,Лист2!$B:$R,17,FALSE))/SUM(VLOOKUP(readme!$C185,Лист2!$B:$R,6,FALSE),VLOOKUP(readme!$C185,Лист2!$B:$R,10,FALSE),VLOOKUP(readme!$C185,Лист2!$B:$R,14,FALSE)),"-")</f>
        <v>61.25</v>
      </c>
      <c r="F185" s="27">
        <f>IFERROR(SUM(VLOOKUP(readme!$C185,Лист2!$B:$R,3,FALSE),VLOOKUP(readme!$C185,Лист2!$B:$R,4,FALSE),VLOOKUP(readme!$C185,Лист2!$B:$R,5,FALSE))/SUM(VLOOKUP(readme!$C185,Лист2!$B:$R,6,FALSE),VLOOKUP(readme!$C185,Лист2!$B:$R,10,FALSE),VLOOKUP(readme!$C185,Лист2!$B:$R,14,FALSE)),"-")</f>
        <v>0.5</v>
      </c>
      <c r="G185" s="18">
        <f>IFERROR(SUM(VLOOKUP(readme!$C185,Лист2!$B:$R,9,FALSE))/SUM(VLOOKUP(readme!$C185,Лист2!$B:$R,6,FALSE)),"-")</f>
        <v>58.5</v>
      </c>
      <c r="H185" s="19">
        <f>IF(VLOOKUP(readme!$C185,Лист2!$B:$R,6,FALSE)="0","-",VLOOKUP(readme!$C185,Лист2!$B:$R,6,FALSE))</f>
        <v>2</v>
      </c>
      <c r="I185" s="18" t="str">
        <f>IFERROR(SUM(VLOOKUP(readme!$C185,Лист2!$B:$R,13,FALSE))/SUM(VLOOKUP(readme!$C185,Лист2!$B:$R,10,FALSE)),"-")</f>
        <v>-</v>
      </c>
      <c r="J185" s="19" t="str">
        <f>IF(VLOOKUP(readme!$C185,Лист2!$B:$R,10,FALSE)="0","-",VLOOKUP(readme!$C185,Лист2!$B:$R,10,FALSE))</f>
        <v>-</v>
      </c>
      <c r="K185" s="18">
        <f>IFERROR(SUM(VLOOKUP(readme!$C185,Лист2!$B:$R,17,FALSE))/SUM(VLOOKUP(readme!$C185,Лист2!$B:$R,14,FALSE)),"-")</f>
        <v>64</v>
      </c>
      <c r="L185" s="19">
        <f>IF(VLOOKUP(readme!$C185,Лист2!$B:$R,14,FALSE)="0","-",VLOOKUP(readme!$C185,Лист2!$B:$R,14,FALSE))</f>
        <v>2</v>
      </c>
    </row>
    <row r="186" spans="1:12" s="12" customFormat="1" ht="11.25" x14ac:dyDescent="0.2">
      <c r="A186" s="13">
        <v>181</v>
      </c>
      <c r="B186" s="14" t="str">
        <f>Лист2!A326</f>
        <v>Чердаклинский район</v>
      </c>
      <c r="C186" s="15">
        <f>Лист2!B326</f>
        <v>22021</v>
      </c>
      <c r="D186" s="16" t="str">
        <f>Лист2!C326</f>
        <v>МОУ Калмаюрская СШ</v>
      </c>
      <c r="E186" s="17">
        <f>IFERROR(SUM(VLOOKUP(readme!$C186,Лист2!$B:$R,9,FALSE),VLOOKUP(readme!$C186,Лист2!$B:$R,13,FALSE),VLOOKUP(readme!$C186,Лист2!$B:$R,17,FALSE))/SUM(VLOOKUP(readme!$C186,Лист2!$B:$R,6,FALSE),VLOOKUP(readme!$C186,Лист2!$B:$R,10,FALSE),VLOOKUP(readme!$C186,Лист2!$B:$R,14,FALSE)),"-")</f>
        <v>61.25</v>
      </c>
      <c r="F186" s="27">
        <f>IFERROR(SUM(VLOOKUP(readme!$C186,Лист2!$B:$R,3,FALSE),VLOOKUP(readme!$C186,Лист2!$B:$R,4,FALSE),VLOOKUP(readme!$C186,Лист2!$B:$R,5,FALSE))/SUM(VLOOKUP(readme!$C186,Лист2!$B:$R,6,FALSE),VLOOKUP(readme!$C186,Лист2!$B:$R,10,FALSE),VLOOKUP(readme!$C186,Лист2!$B:$R,14,FALSE)),"-")</f>
        <v>0.66666666666666663</v>
      </c>
      <c r="G186" s="18">
        <f>IFERROR(SUM(VLOOKUP(readme!$C186,Лист2!$B:$R,9,FALSE))/SUM(VLOOKUP(readme!$C186,Лист2!$B:$R,6,FALSE)),"-")</f>
        <v>59.333333333333336</v>
      </c>
      <c r="H186" s="19">
        <f>IF(VLOOKUP(readme!$C186,Лист2!$B:$R,6,FALSE)="0","-",VLOOKUP(readme!$C186,Лист2!$B:$R,6,FALSE))</f>
        <v>6</v>
      </c>
      <c r="I186" s="18">
        <f>IFERROR(SUM(VLOOKUP(readme!$C186,Лист2!$B:$R,13,FALSE))/SUM(VLOOKUP(readme!$C186,Лист2!$B:$R,10,FALSE)),"-")</f>
        <v>56</v>
      </c>
      <c r="J186" s="19">
        <f>IF(VLOOKUP(readme!$C186,Лист2!$B:$R,10,FALSE)="0","-",VLOOKUP(readme!$C186,Лист2!$B:$R,10,FALSE))</f>
        <v>2</v>
      </c>
      <c r="K186" s="18">
        <f>IFERROR(SUM(VLOOKUP(readme!$C186,Лист2!$B:$R,17,FALSE))/SUM(VLOOKUP(readme!$C186,Лист2!$B:$R,14,FALSE)),"-")</f>
        <v>66.75</v>
      </c>
      <c r="L186" s="19">
        <f>IF(VLOOKUP(readme!$C186,Лист2!$B:$R,14,FALSE)="0","-",VLOOKUP(readme!$C186,Лист2!$B:$R,14,FALSE))</f>
        <v>4</v>
      </c>
    </row>
    <row r="187" spans="1:12" s="12" customFormat="1" ht="11.25" x14ac:dyDescent="0.2">
      <c r="A187" s="13">
        <v>182</v>
      </c>
      <c r="B187" s="14" t="str">
        <f>Лист2!A246</f>
        <v>Сенгилеевский район</v>
      </c>
      <c r="C187" s="15">
        <f>Лист2!B246</f>
        <v>15010</v>
      </c>
      <c r="D187" s="16" t="str">
        <f>Лист2!C246</f>
        <v>МОУ Тушнинская СШ</v>
      </c>
      <c r="E187" s="17">
        <f>IFERROR(SUM(VLOOKUP(readme!$C187,Лист2!$B:$R,9,FALSE),VLOOKUP(readme!$C187,Лист2!$B:$R,13,FALSE),VLOOKUP(readme!$C187,Лист2!$B:$R,17,FALSE))/SUM(VLOOKUP(readme!$C187,Лист2!$B:$R,6,FALSE),VLOOKUP(readme!$C187,Лист2!$B:$R,10,FALSE),VLOOKUP(readme!$C187,Лист2!$B:$R,14,FALSE)),"-")</f>
        <v>61</v>
      </c>
      <c r="F187" s="27">
        <f>IFERROR(SUM(VLOOKUP(readme!$C187,Лист2!$B:$R,3,FALSE),VLOOKUP(readme!$C187,Лист2!$B:$R,4,FALSE),VLOOKUP(readme!$C187,Лист2!$B:$R,5,FALSE))/SUM(VLOOKUP(readme!$C187,Лист2!$B:$R,6,FALSE),VLOOKUP(readme!$C187,Лист2!$B:$R,10,FALSE),VLOOKUP(readme!$C187,Лист2!$B:$R,14,FALSE)),"-")</f>
        <v>1</v>
      </c>
      <c r="G187" s="18">
        <f>IFERROR(SUM(VLOOKUP(readme!$C187,Лист2!$B:$R,9,FALSE))/SUM(VLOOKUP(readme!$C187,Лист2!$B:$R,6,FALSE)),"-")</f>
        <v>70</v>
      </c>
      <c r="H187" s="19">
        <f>IF(VLOOKUP(readme!$C187,Лист2!$B:$R,6,FALSE)="0","-",VLOOKUP(readme!$C187,Лист2!$B:$R,6,FALSE))</f>
        <v>1</v>
      </c>
      <c r="I187" s="18">
        <f>IFERROR(SUM(VLOOKUP(readme!$C187,Лист2!$B:$R,13,FALSE))/SUM(VLOOKUP(readme!$C187,Лист2!$B:$R,10,FALSE)),"-")</f>
        <v>52</v>
      </c>
      <c r="J187" s="19">
        <f>IF(VLOOKUP(readme!$C187,Лист2!$B:$R,10,FALSE)="0","-",VLOOKUP(readme!$C187,Лист2!$B:$R,10,FALSE))</f>
        <v>1</v>
      </c>
      <c r="K187" s="18" t="str">
        <f>IFERROR(SUM(VLOOKUP(readme!$C187,Лист2!$B:$R,17,FALSE))/SUM(VLOOKUP(readme!$C187,Лист2!$B:$R,14,FALSE)),"-")</f>
        <v>-</v>
      </c>
      <c r="L187" s="19" t="str">
        <f>IF(VLOOKUP(readme!$C187,Лист2!$B:$R,14,FALSE)="0","-",VLOOKUP(readme!$C187,Лист2!$B:$R,14,FALSE))</f>
        <v>-</v>
      </c>
    </row>
    <row r="188" spans="1:12" s="12" customFormat="1" ht="11.25" x14ac:dyDescent="0.2">
      <c r="A188" s="13">
        <v>183</v>
      </c>
      <c r="B188" s="14" t="str">
        <f>Лист2!A22</f>
        <v>город Ульяновск</v>
      </c>
      <c r="C188" s="15">
        <f>Лист2!B22</f>
        <v>50006</v>
      </c>
      <c r="D188" s="16" t="str">
        <f>Лист2!C22</f>
        <v>МБОУ Гимназия № 6 им.И.Н.Ульянова</v>
      </c>
      <c r="E188" s="17">
        <f>IFERROR(SUM(VLOOKUP(readme!$C188,Лист2!$B:$R,9,FALSE),VLOOKUP(readme!$C188,Лист2!$B:$R,13,FALSE),VLOOKUP(readme!$C188,Лист2!$B:$R,17,FALSE))/SUM(VLOOKUP(readme!$C188,Лист2!$B:$R,6,FALSE),VLOOKUP(readme!$C188,Лист2!$B:$R,10,FALSE),VLOOKUP(readme!$C188,Лист2!$B:$R,14,FALSE)),"-")</f>
        <v>60.979166666666664</v>
      </c>
      <c r="F188" s="27">
        <f>IFERROR(SUM(VLOOKUP(readme!$C188,Лист2!$B:$R,3,FALSE),VLOOKUP(readme!$C188,Лист2!$B:$R,4,FALSE),VLOOKUP(readme!$C188,Лист2!$B:$R,5,FALSE))/SUM(VLOOKUP(readme!$C188,Лист2!$B:$R,6,FALSE),VLOOKUP(readme!$C188,Лист2!$B:$R,10,FALSE),VLOOKUP(readme!$C188,Лист2!$B:$R,14,FALSE)),"-")</f>
        <v>0.60416666666666663</v>
      </c>
      <c r="G188" s="18">
        <f>IFERROR(SUM(VLOOKUP(readme!$C188,Лист2!$B:$R,9,FALSE))/SUM(VLOOKUP(readme!$C188,Лист2!$B:$R,6,FALSE)),"-")</f>
        <v>59.739130434782609</v>
      </c>
      <c r="H188" s="19">
        <f>IF(VLOOKUP(readme!$C188,Лист2!$B:$R,6,FALSE)="0","-",VLOOKUP(readme!$C188,Лист2!$B:$R,6,FALSE))</f>
        <v>23</v>
      </c>
      <c r="I188" s="18">
        <f>IFERROR(SUM(VLOOKUP(readme!$C188,Лист2!$B:$R,13,FALSE))/SUM(VLOOKUP(readme!$C188,Лист2!$B:$R,10,FALSE)),"-")</f>
        <v>43.142857142857146</v>
      </c>
      <c r="J188" s="19">
        <f>IF(VLOOKUP(readme!$C188,Лист2!$B:$R,10,FALSE)="0","-",VLOOKUP(readme!$C188,Лист2!$B:$R,10,FALSE))</f>
        <v>7</v>
      </c>
      <c r="K188" s="18">
        <f>IFERROR(SUM(VLOOKUP(readme!$C188,Лист2!$B:$R,17,FALSE))/SUM(VLOOKUP(readme!$C188,Лист2!$B:$R,14,FALSE)),"-")</f>
        <v>69.5</v>
      </c>
      <c r="L188" s="19">
        <f>IF(VLOOKUP(readme!$C188,Лист2!$B:$R,14,FALSE)="0","-",VLOOKUP(readme!$C188,Лист2!$B:$R,14,FALSE))</f>
        <v>18</v>
      </c>
    </row>
    <row r="189" spans="1:12" s="12" customFormat="1" ht="11.25" customHeight="1" x14ac:dyDescent="0.2">
      <c r="A189" s="13">
        <v>184</v>
      </c>
      <c r="B189" s="14" t="str">
        <f>Лист2!A309</f>
        <v>Цильнинский район</v>
      </c>
      <c r="C189" s="15">
        <f>Лист2!B309</f>
        <v>21011</v>
      </c>
      <c r="D189" s="16" t="str">
        <f>Лист2!C309</f>
        <v>Новоалгашинская сш</v>
      </c>
      <c r="E189" s="17">
        <f>IFERROR(SUM(VLOOKUP(readme!$C189,Лист2!$B:$R,9,FALSE),VLOOKUP(readme!$C189,Лист2!$B:$R,13,FALSE),VLOOKUP(readme!$C189,Лист2!$B:$R,17,FALSE))/SUM(VLOOKUP(readme!$C189,Лист2!$B:$R,6,FALSE),VLOOKUP(readme!$C189,Лист2!$B:$R,10,FALSE),VLOOKUP(readme!$C189,Лист2!$B:$R,14,FALSE)),"-")</f>
        <v>60.833333333333336</v>
      </c>
      <c r="F189" s="27">
        <f>IFERROR(SUM(VLOOKUP(readme!$C189,Лист2!$B:$R,3,FALSE),VLOOKUP(readme!$C189,Лист2!$B:$R,4,FALSE),VLOOKUP(readme!$C189,Лист2!$B:$R,5,FALSE))/SUM(VLOOKUP(readme!$C189,Лист2!$B:$R,6,FALSE),VLOOKUP(readme!$C189,Лист2!$B:$R,10,FALSE),VLOOKUP(readme!$C189,Лист2!$B:$R,14,FALSE)),"-")</f>
        <v>0.66666666666666663</v>
      </c>
      <c r="G189" s="18">
        <f>IFERROR(SUM(VLOOKUP(readme!$C189,Лист2!$B:$R,9,FALSE))/SUM(VLOOKUP(readme!$C189,Лист2!$B:$R,6,FALSE)),"-")</f>
        <v>57.5</v>
      </c>
      <c r="H189" s="19">
        <f>IF(VLOOKUP(readme!$C189,Лист2!$B:$R,6,FALSE)="0","-",VLOOKUP(readme!$C189,Лист2!$B:$R,6,FALSE))</f>
        <v>6</v>
      </c>
      <c r="I189" s="18">
        <f>IFERROR(SUM(VLOOKUP(readme!$C189,Лист2!$B:$R,13,FALSE))/SUM(VLOOKUP(readme!$C189,Лист2!$B:$R,10,FALSE)),"-")</f>
        <v>64</v>
      </c>
      <c r="J189" s="19">
        <f>IF(VLOOKUP(readme!$C189,Лист2!$B:$R,10,FALSE)="0","-",VLOOKUP(readme!$C189,Лист2!$B:$R,10,FALSE))</f>
        <v>2</v>
      </c>
      <c r="K189" s="18">
        <f>IFERROR(SUM(VLOOKUP(readme!$C189,Лист2!$B:$R,17,FALSE))/SUM(VLOOKUP(readme!$C189,Лист2!$B:$R,14,FALSE)),"-")</f>
        <v>64.25</v>
      </c>
      <c r="L189" s="19">
        <f>IF(VLOOKUP(readme!$C189,Лист2!$B:$R,14,FALSE)="0","-",VLOOKUP(readme!$C189,Лист2!$B:$R,14,FALSE))</f>
        <v>4</v>
      </c>
    </row>
    <row r="190" spans="1:12" s="12" customFormat="1" ht="11.25" x14ac:dyDescent="0.2">
      <c r="A190" s="13">
        <v>185</v>
      </c>
      <c r="B190" s="14" t="str">
        <f>Лист2!A321</f>
        <v>Чердаклинский район</v>
      </c>
      <c r="C190" s="15">
        <f>Лист2!B321</f>
        <v>22002</v>
      </c>
      <c r="D190" s="16" t="str">
        <f>Лист2!C321</f>
        <v>МОУ Чердаклинская СШ №2</v>
      </c>
      <c r="E190" s="17">
        <f>IFERROR(SUM(VLOOKUP(readme!$C190,Лист2!$B:$R,9,FALSE),VLOOKUP(readme!$C190,Лист2!$B:$R,13,FALSE),VLOOKUP(readme!$C190,Лист2!$B:$R,17,FALSE))/SUM(VLOOKUP(readme!$C190,Лист2!$B:$R,6,FALSE),VLOOKUP(readme!$C190,Лист2!$B:$R,10,FALSE),VLOOKUP(readme!$C190,Лист2!$B:$R,14,FALSE)),"-")</f>
        <v>60.48</v>
      </c>
      <c r="F190" s="27">
        <f>IFERROR(SUM(VLOOKUP(readme!$C190,Лист2!$B:$R,3,FALSE),VLOOKUP(readme!$C190,Лист2!$B:$R,4,FALSE),VLOOKUP(readme!$C190,Лист2!$B:$R,5,FALSE))/SUM(VLOOKUP(readme!$C190,Лист2!$B:$R,6,FALSE),VLOOKUP(readme!$C190,Лист2!$B:$R,10,FALSE),VLOOKUP(readme!$C190,Лист2!$B:$R,14,FALSE)),"-")</f>
        <v>0.74</v>
      </c>
      <c r="G190" s="18">
        <f>IFERROR(SUM(VLOOKUP(readme!$C190,Лист2!$B:$R,9,FALSE))/SUM(VLOOKUP(readme!$C190,Лист2!$B:$R,6,FALSE)),"-")</f>
        <v>65.625</v>
      </c>
      <c r="H190" s="19">
        <f>IF(VLOOKUP(readme!$C190,Лист2!$B:$R,6,FALSE)="0","-",VLOOKUP(readme!$C190,Лист2!$B:$R,6,FALSE))</f>
        <v>24</v>
      </c>
      <c r="I190" s="18">
        <f>IFERROR(SUM(VLOOKUP(readme!$C190,Лист2!$B:$R,13,FALSE))/SUM(VLOOKUP(readme!$C190,Лист2!$B:$R,10,FALSE)),"-")</f>
        <v>51.785714285714285</v>
      </c>
      <c r="J190" s="19">
        <f>IF(VLOOKUP(readme!$C190,Лист2!$B:$R,10,FALSE)="0","-",VLOOKUP(readme!$C190,Лист2!$B:$R,10,FALSE))</f>
        <v>14</v>
      </c>
      <c r="K190" s="18">
        <f>IFERROR(SUM(VLOOKUP(readme!$C190,Лист2!$B:$R,17,FALSE))/SUM(VLOOKUP(readme!$C190,Лист2!$B:$R,14,FALSE)),"-")</f>
        <v>60.333333333333336</v>
      </c>
      <c r="L190" s="19">
        <f>IF(VLOOKUP(readme!$C190,Лист2!$B:$R,14,FALSE)="0","-",VLOOKUP(readme!$C190,Лист2!$B:$R,14,FALSE))</f>
        <v>12</v>
      </c>
    </row>
    <row r="191" spans="1:12" s="12" customFormat="1" ht="11.25" x14ac:dyDescent="0.2">
      <c r="A191" s="13">
        <v>186</v>
      </c>
      <c r="B191" s="14" t="str">
        <f>Лист2!A177</f>
        <v>Майнский район</v>
      </c>
      <c r="C191" s="15">
        <f>Лист2!B177</f>
        <v>8007</v>
      </c>
      <c r="D191" s="16" t="str">
        <f>Лист2!C177</f>
        <v>МОУ Выровская сош</v>
      </c>
      <c r="E191" s="17">
        <f>IFERROR(SUM(VLOOKUP(readme!$C191,Лист2!$B:$R,9,FALSE),VLOOKUP(readme!$C191,Лист2!$B:$R,13,FALSE),VLOOKUP(readme!$C191,Лист2!$B:$R,17,FALSE))/SUM(VLOOKUP(readme!$C191,Лист2!$B:$R,6,FALSE),VLOOKUP(readme!$C191,Лист2!$B:$R,10,FALSE),VLOOKUP(readme!$C191,Лист2!$B:$R,14,FALSE)),"-")</f>
        <v>60.166666666666664</v>
      </c>
      <c r="F191" s="27">
        <f>IFERROR(SUM(VLOOKUP(readme!$C191,Лист2!$B:$R,3,FALSE),VLOOKUP(readme!$C191,Лист2!$B:$R,4,FALSE),VLOOKUP(readme!$C191,Лист2!$B:$R,5,FALSE))/SUM(VLOOKUP(readme!$C191,Лист2!$B:$R,6,FALSE),VLOOKUP(readme!$C191,Лист2!$B:$R,10,FALSE),VLOOKUP(readme!$C191,Лист2!$B:$R,14,FALSE)),"-")</f>
        <v>0.66666666666666663</v>
      </c>
      <c r="G191" s="18">
        <f>IFERROR(SUM(VLOOKUP(readme!$C191,Лист2!$B:$R,9,FALSE))/SUM(VLOOKUP(readme!$C191,Лист2!$B:$R,6,FALSE)),"-")</f>
        <v>57</v>
      </c>
      <c r="H191" s="19">
        <f>IF(VLOOKUP(readme!$C191,Лист2!$B:$R,6,FALSE)="0","-",VLOOKUP(readme!$C191,Лист2!$B:$R,6,FALSE))</f>
        <v>3</v>
      </c>
      <c r="I191" s="18">
        <f>IFERROR(SUM(VLOOKUP(readme!$C191,Лист2!$B:$R,13,FALSE))/SUM(VLOOKUP(readme!$C191,Лист2!$B:$R,10,FALSE)),"-")</f>
        <v>66</v>
      </c>
      <c r="J191" s="19">
        <f>IF(VLOOKUP(readme!$C191,Лист2!$B:$R,10,FALSE)="0","-",VLOOKUP(readme!$C191,Лист2!$B:$R,10,FALSE))</f>
        <v>1</v>
      </c>
      <c r="K191" s="18">
        <f>IFERROR(SUM(VLOOKUP(readme!$C191,Лист2!$B:$R,17,FALSE))/SUM(VLOOKUP(readme!$C191,Лист2!$B:$R,14,FALSE)),"-")</f>
        <v>62</v>
      </c>
      <c r="L191" s="19">
        <f>IF(VLOOKUP(readme!$C191,Лист2!$B:$R,14,FALSE)="0","-",VLOOKUP(readme!$C191,Лист2!$B:$R,14,FALSE))</f>
        <v>2</v>
      </c>
    </row>
    <row r="192" spans="1:12" s="12" customFormat="1" ht="11.25" x14ac:dyDescent="0.2">
      <c r="A192" s="13">
        <v>187</v>
      </c>
      <c r="B192" s="14" t="str">
        <f>Лист2!A220</f>
        <v>Новоспасский район</v>
      </c>
      <c r="C192" s="15">
        <f>Лист2!B220</f>
        <v>12008</v>
      </c>
      <c r="D192" s="16" t="str">
        <f>Лист2!C220</f>
        <v>МОУ "Троицко-Сунгурская СШ"</v>
      </c>
      <c r="E192" s="17">
        <f>IFERROR(SUM(VLOOKUP(readme!$C192,Лист2!$B:$R,9,FALSE),VLOOKUP(readme!$C192,Лист2!$B:$R,13,FALSE),VLOOKUP(readme!$C192,Лист2!$B:$R,17,FALSE))/SUM(VLOOKUP(readme!$C192,Лист2!$B:$R,6,FALSE),VLOOKUP(readme!$C192,Лист2!$B:$R,10,FALSE),VLOOKUP(readme!$C192,Лист2!$B:$R,14,FALSE)),"-")</f>
        <v>59.9375</v>
      </c>
      <c r="F192" s="27">
        <f>IFERROR(SUM(VLOOKUP(readme!$C192,Лист2!$B:$R,3,FALSE),VLOOKUP(readme!$C192,Лист2!$B:$R,4,FALSE),VLOOKUP(readme!$C192,Лист2!$B:$R,5,FALSE))/SUM(VLOOKUP(readme!$C192,Лист2!$B:$R,6,FALSE),VLOOKUP(readme!$C192,Лист2!$B:$R,10,FALSE),VLOOKUP(readme!$C192,Лист2!$B:$R,14,FALSE)),"-")</f>
        <v>0.875</v>
      </c>
      <c r="G192" s="18">
        <f>IFERROR(SUM(VLOOKUP(readme!$C192,Лист2!$B:$R,9,FALSE))/SUM(VLOOKUP(readme!$C192,Лист2!$B:$R,6,FALSE)),"-")</f>
        <v>58.625</v>
      </c>
      <c r="H192" s="19">
        <f>IF(VLOOKUP(readme!$C192,Лист2!$B:$R,6,FALSE)="0","-",VLOOKUP(readme!$C192,Лист2!$B:$R,6,FALSE))</f>
        <v>8</v>
      </c>
      <c r="I192" s="18">
        <f>IFERROR(SUM(VLOOKUP(readme!$C192,Лист2!$B:$R,13,FALSE))/SUM(VLOOKUP(readme!$C192,Лист2!$B:$R,10,FALSE)),"-")</f>
        <v>51.666666666666664</v>
      </c>
      <c r="J192" s="19">
        <f>IF(VLOOKUP(readme!$C192,Лист2!$B:$R,10,FALSE)="0","-",VLOOKUP(readme!$C192,Лист2!$B:$R,10,FALSE))</f>
        <v>6</v>
      </c>
      <c r="K192" s="18">
        <f>IFERROR(SUM(VLOOKUP(readme!$C192,Лист2!$B:$R,17,FALSE))/SUM(VLOOKUP(readme!$C192,Лист2!$B:$R,14,FALSE)),"-")</f>
        <v>90</v>
      </c>
      <c r="L192" s="19">
        <f>IF(VLOOKUP(readme!$C192,Лист2!$B:$R,14,FALSE)="0","-",VLOOKUP(readme!$C192,Лист2!$B:$R,14,FALSE))</f>
        <v>2</v>
      </c>
    </row>
    <row r="193" spans="1:12" s="12" customFormat="1" ht="11.25" x14ac:dyDescent="0.2">
      <c r="A193" s="13">
        <v>188</v>
      </c>
      <c r="B193" s="14" t="str">
        <f>Лист2!A292</f>
        <v>Ульяновский район</v>
      </c>
      <c r="C193" s="15">
        <f>Лист2!B292</f>
        <v>20013</v>
      </c>
      <c r="D193" s="16" t="str">
        <f>Лист2!C292</f>
        <v>МОУ Охотничьевская СШ</v>
      </c>
      <c r="E193" s="17">
        <f>IFERROR(SUM(VLOOKUP(readme!$C193,Лист2!$B:$R,9,FALSE),VLOOKUP(readme!$C193,Лист2!$B:$R,13,FALSE),VLOOKUP(readme!$C193,Лист2!$B:$R,17,FALSE))/SUM(VLOOKUP(readme!$C193,Лист2!$B:$R,6,FALSE),VLOOKUP(readme!$C193,Лист2!$B:$R,10,FALSE),VLOOKUP(readme!$C193,Лист2!$B:$R,14,FALSE)),"-")</f>
        <v>59.875</v>
      </c>
      <c r="F193" s="27">
        <f>IFERROR(SUM(VLOOKUP(readme!$C193,Лист2!$B:$R,3,FALSE),VLOOKUP(readme!$C193,Лист2!$B:$R,4,FALSE),VLOOKUP(readme!$C193,Лист2!$B:$R,5,FALSE))/SUM(VLOOKUP(readme!$C193,Лист2!$B:$R,6,FALSE),VLOOKUP(readme!$C193,Лист2!$B:$R,10,FALSE),VLOOKUP(readme!$C193,Лист2!$B:$R,14,FALSE)),"-")</f>
        <v>0.5625</v>
      </c>
      <c r="G193" s="18">
        <f>IFERROR(SUM(VLOOKUP(readme!$C193,Лист2!$B:$R,9,FALSE))/SUM(VLOOKUP(readme!$C193,Лист2!$B:$R,6,FALSE)),"-")</f>
        <v>61.75</v>
      </c>
      <c r="H193" s="19">
        <f>IF(VLOOKUP(readme!$C193,Лист2!$B:$R,6,FALSE)="0","-",VLOOKUP(readme!$C193,Лист2!$B:$R,6,FALSE))</f>
        <v>8</v>
      </c>
      <c r="I193" s="18">
        <f>IFERROR(SUM(VLOOKUP(readme!$C193,Лист2!$B:$R,13,FALSE))/SUM(VLOOKUP(readme!$C193,Лист2!$B:$R,10,FALSE)),"-")</f>
        <v>56</v>
      </c>
      <c r="J193" s="19">
        <f>IF(VLOOKUP(readme!$C193,Лист2!$B:$R,10,FALSE)="0","-",VLOOKUP(readme!$C193,Лист2!$B:$R,10,FALSE))</f>
        <v>2</v>
      </c>
      <c r="K193" s="18">
        <f>IFERROR(SUM(VLOOKUP(readme!$C193,Лист2!$B:$R,17,FALSE))/SUM(VLOOKUP(readme!$C193,Лист2!$B:$R,14,FALSE)),"-")</f>
        <v>58.666666666666664</v>
      </c>
      <c r="L193" s="19">
        <f>IF(VLOOKUP(readme!$C193,Лист2!$B:$R,14,FALSE)="0","-",VLOOKUP(readme!$C193,Лист2!$B:$R,14,FALSE))</f>
        <v>6</v>
      </c>
    </row>
    <row r="194" spans="1:12" s="12" customFormat="1" ht="11.25" x14ac:dyDescent="0.2">
      <c r="A194" s="13">
        <v>189</v>
      </c>
      <c r="B194" s="14" t="str">
        <f>Лист2!A36</f>
        <v>город Ульяновск</v>
      </c>
      <c r="C194" s="15">
        <f>Лист2!B36</f>
        <v>50029</v>
      </c>
      <c r="D194" s="16" t="str">
        <f>Лист2!C36</f>
        <v>МБОУ СШ №29</v>
      </c>
      <c r="E194" s="17">
        <f>IFERROR(SUM(VLOOKUP(readme!$C194,Лист2!$B:$R,9,FALSE),VLOOKUP(readme!$C194,Лист2!$B:$R,13,FALSE),VLOOKUP(readme!$C194,Лист2!$B:$R,17,FALSE))/SUM(VLOOKUP(readme!$C194,Лист2!$B:$R,6,FALSE),VLOOKUP(readme!$C194,Лист2!$B:$R,10,FALSE),VLOOKUP(readme!$C194,Лист2!$B:$R,14,FALSE)),"-")</f>
        <v>59.75</v>
      </c>
      <c r="F194" s="27">
        <f>IFERROR(SUM(VLOOKUP(readme!$C194,Лист2!$B:$R,3,FALSE),VLOOKUP(readme!$C194,Лист2!$B:$R,4,FALSE),VLOOKUP(readme!$C194,Лист2!$B:$R,5,FALSE))/SUM(VLOOKUP(readme!$C194,Лист2!$B:$R,6,FALSE),VLOOKUP(readme!$C194,Лист2!$B:$R,10,FALSE),VLOOKUP(readme!$C194,Лист2!$B:$R,14,FALSE)),"-")</f>
        <v>0.6875</v>
      </c>
      <c r="G194" s="18">
        <f>IFERROR(SUM(VLOOKUP(readme!$C194,Лист2!$B:$R,9,FALSE))/SUM(VLOOKUP(readme!$C194,Лист2!$B:$R,6,FALSE)),"-")</f>
        <v>56.25</v>
      </c>
      <c r="H194" s="19">
        <f>IF(VLOOKUP(readme!$C194,Лист2!$B:$R,6,FALSE)="0","-",VLOOKUP(readme!$C194,Лист2!$B:$R,6,FALSE))</f>
        <v>8</v>
      </c>
      <c r="I194" s="18">
        <f>IFERROR(SUM(VLOOKUP(readme!$C194,Лист2!$B:$R,13,FALSE))/SUM(VLOOKUP(readme!$C194,Лист2!$B:$R,10,FALSE)),"-")</f>
        <v>47.666666666666664</v>
      </c>
      <c r="J194" s="19">
        <f>IF(VLOOKUP(readme!$C194,Лист2!$B:$R,10,FALSE)="0","-",VLOOKUP(readme!$C194,Лист2!$B:$R,10,FALSE))</f>
        <v>3</v>
      </c>
      <c r="K194" s="18">
        <f>IFERROR(SUM(VLOOKUP(readme!$C194,Лист2!$B:$R,17,FALSE))/SUM(VLOOKUP(readme!$C194,Лист2!$B:$R,14,FALSE)),"-")</f>
        <v>72.599999999999994</v>
      </c>
      <c r="L194" s="19">
        <f>IF(VLOOKUP(readme!$C194,Лист2!$B:$R,14,FALSE)="0","-",VLOOKUP(readme!$C194,Лист2!$B:$R,14,FALSE))</f>
        <v>5</v>
      </c>
    </row>
    <row r="195" spans="1:12" s="12" customFormat="1" ht="11.25" x14ac:dyDescent="0.2">
      <c r="A195" s="13">
        <v>190</v>
      </c>
      <c r="B195" s="14" t="str">
        <f>Лист2!A285</f>
        <v>Тереньгульский район</v>
      </c>
      <c r="C195" s="15">
        <f>Лист2!B285</f>
        <v>19009</v>
      </c>
      <c r="D195" s="16" t="str">
        <f>Лист2!C285</f>
        <v>МОУ Солдатскоташлинская СОШ</v>
      </c>
      <c r="E195" s="17">
        <f>IFERROR(SUM(VLOOKUP(readme!$C195,Лист2!$B:$R,9,FALSE),VLOOKUP(readme!$C195,Лист2!$B:$R,13,FALSE),VLOOKUP(readme!$C195,Лист2!$B:$R,17,FALSE))/SUM(VLOOKUP(readme!$C195,Лист2!$B:$R,6,FALSE),VLOOKUP(readme!$C195,Лист2!$B:$R,10,FALSE),VLOOKUP(readme!$C195,Лист2!$B:$R,14,FALSE)),"-")</f>
        <v>59.583333333333336</v>
      </c>
      <c r="F195" s="27">
        <f>IFERROR(SUM(VLOOKUP(readme!$C195,Лист2!$B:$R,3,FALSE),VLOOKUP(readme!$C195,Лист2!$B:$R,4,FALSE),VLOOKUP(readme!$C195,Лист2!$B:$R,5,FALSE))/SUM(VLOOKUP(readme!$C195,Лист2!$B:$R,6,FALSE),VLOOKUP(readme!$C195,Лист2!$B:$R,10,FALSE),VLOOKUP(readme!$C195,Лист2!$B:$R,14,FALSE)),"-")</f>
        <v>0.66666666666666663</v>
      </c>
      <c r="G195" s="18">
        <f>IFERROR(SUM(VLOOKUP(readme!$C195,Лист2!$B:$R,9,FALSE))/SUM(VLOOKUP(readme!$C195,Лист2!$B:$R,6,FALSE)),"-")</f>
        <v>55.5</v>
      </c>
      <c r="H195" s="19">
        <f>IF(VLOOKUP(readme!$C195,Лист2!$B:$R,6,FALSE)="0","-",VLOOKUP(readme!$C195,Лист2!$B:$R,6,FALSE))</f>
        <v>6</v>
      </c>
      <c r="I195" s="18">
        <f>IFERROR(SUM(VLOOKUP(readme!$C195,Лист2!$B:$R,13,FALSE))/SUM(VLOOKUP(readme!$C195,Лист2!$B:$R,10,FALSE)),"-")</f>
        <v>65</v>
      </c>
      <c r="J195" s="19">
        <f>IF(VLOOKUP(readme!$C195,Лист2!$B:$R,10,FALSE)="0","-",VLOOKUP(readme!$C195,Лист2!$B:$R,10,FALSE))</f>
        <v>2</v>
      </c>
      <c r="K195" s="18">
        <f>IFERROR(SUM(VLOOKUP(readme!$C195,Лист2!$B:$R,17,FALSE))/SUM(VLOOKUP(readme!$C195,Лист2!$B:$R,14,FALSE)),"-")</f>
        <v>63</v>
      </c>
      <c r="L195" s="19">
        <f>IF(VLOOKUP(readme!$C195,Лист2!$B:$R,14,FALSE)="0","-",VLOOKUP(readme!$C195,Лист2!$B:$R,14,FALSE))</f>
        <v>4</v>
      </c>
    </row>
    <row r="196" spans="1:12" s="12" customFormat="1" ht="11.25" x14ac:dyDescent="0.2">
      <c r="A196" s="13">
        <v>191</v>
      </c>
      <c r="B196" s="14" t="str">
        <f>Лист2!A130</f>
        <v>Инзенский район</v>
      </c>
      <c r="C196" s="15">
        <f>Лист2!B130</f>
        <v>5004</v>
      </c>
      <c r="D196" s="16" t="str">
        <f>Лист2!C130</f>
        <v>МБОУ Инзенская СШ №4</v>
      </c>
      <c r="E196" s="17">
        <f>IFERROR(SUM(VLOOKUP(readme!$C196,Лист2!$B:$R,9,FALSE),VLOOKUP(readme!$C196,Лист2!$B:$R,13,FALSE),VLOOKUP(readme!$C196,Лист2!$B:$R,17,FALSE))/SUM(VLOOKUP(readme!$C196,Лист2!$B:$R,6,FALSE),VLOOKUP(readme!$C196,Лист2!$B:$R,10,FALSE),VLOOKUP(readme!$C196,Лист2!$B:$R,14,FALSE)),"-")</f>
        <v>59.215189873417721</v>
      </c>
      <c r="F196" s="27">
        <f>IFERROR(SUM(VLOOKUP(readme!$C196,Лист2!$B:$R,3,FALSE),VLOOKUP(readme!$C196,Лист2!$B:$R,4,FALSE),VLOOKUP(readme!$C196,Лист2!$B:$R,5,FALSE))/SUM(VLOOKUP(readme!$C196,Лист2!$B:$R,6,FALSE),VLOOKUP(readme!$C196,Лист2!$B:$R,10,FALSE),VLOOKUP(readme!$C196,Лист2!$B:$R,14,FALSE)),"-")</f>
        <v>0.759493670886076</v>
      </c>
      <c r="G196" s="18">
        <f>IFERROR(SUM(VLOOKUP(readme!$C196,Лист2!$B:$R,9,FALSE))/SUM(VLOOKUP(readme!$C196,Лист2!$B:$R,6,FALSE)),"-")</f>
        <v>59.282051282051285</v>
      </c>
      <c r="H196" s="19">
        <f>IF(VLOOKUP(readme!$C196,Лист2!$B:$R,6,FALSE)="0","-",VLOOKUP(readme!$C196,Лист2!$B:$R,6,FALSE))</f>
        <v>39</v>
      </c>
      <c r="I196" s="18">
        <f>IFERROR(SUM(VLOOKUP(readme!$C196,Лист2!$B:$R,13,FALSE))/SUM(VLOOKUP(readme!$C196,Лист2!$B:$R,10,FALSE)),"-")</f>
        <v>54.714285714285715</v>
      </c>
      <c r="J196" s="19">
        <f>IF(VLOOKUP(readme!$C196,Лист2!$B:$R,10,FALSE)="0","-",VLOOKUP(readme!$C196,Лист2!$B:$R,10,FALSE))</f>
        <v>21</v>
      </c>
      <c r="K196" s="18">
        <f>IFERROR(SUM(VLOOKUP(readme!$C196,Лист2!$B:$R,17,FALSE))/SUM(VLOOKUP(readme!$C196,Лист2!$B:$R,14,FALSE)),"-")</f>
        <v>64.05263157894737</v>
      </c>
      <c r="L196" s="19">
        <f>IF(VLOOKUP(readme!$C196,Лист2!$B:$R,14,FALSE)="0","-",VLOOKUP(readme!$C196,Лист2!$B:$R,14,FALSE))</f>
        <v>19</v>
      </c>
    </row>
    <row r="197" spans="1:12" s="12" customFormat="1" ht="11.25" x14ac:dyDescent="0.2">
      <c r="A197" s="13">
        <v>192</v>
      </c>
      <c r="B197" s="14" t="str">
        <f>Лист2!A239</f>
        <v>Радищевский район</v>
      </c>
      <c r="C197" s="15">
        <f>Лист2!B239</f>
        <v>14006</v>
      </c>
      <c r="D197" s="16" t="str">
        <f>Лист2!C239</f>
        <v>МОУ &lt;Верхнемазинская СШ имени Д.В.Давыдова&gt;</v>
      </c>
      <c r="E197" s="17">
        <f>IFERROR(SUM(VLOOKUP(readme!$C197,Лист2!$B:$R,9,FALSE),VLOOKUP(readme!$C197,Лист2!$B:$R,13,FALSE),VLOOKUP(readme!$C197,Лист2!$B:$R,17,FALSE))/SUM(VLOOKUP(readme!$C197,Лист2!$B:$R,6,FALSE),VLOOKUP(readme!$C197,Лист2!$B:$R,10,FALSE),VLOOKUP(readme!$C197,Лист2!$B:$R,14,FALSE)),"-")</f>
        <v>59.166666666666664</v>
      </c>
      <c r="F197" s="27">
        <f>IFERROR(SUM(VLOOKUP(readme!$C197,Лист2!$B:$R,3,FALSE),VLOOKUP(readme!$C197,Лист2!$B:$R,4,FALSE),VLOOKUP(readme!$C197,Лист2!$B:$R,5,FALSE))/SUM(VLOOKUP(readme!$C197,Лист2!$B:$R,6,FALSE),VLOOKUP(readme!$C197,Лист2!$B:$R,10,FALSE),VLOOKUP(readme!$C197,Лист2!$B:$R,14,FALSE)),"-")</f>
        <v>0.66666666666666663</v>
      </c>
      <c r="G197" s="18">
        <f>IFERROR(SUM(VLOOKUP(readme!$C197,Лист2!$B:$R,9,FALSE))/SUM(VLOOKUP(readme!$C197,Лист2!$B:$R,6,FALSE)),"-")</f>
        <v>62.666666666666664</v>
      </c>
      <c r="H197" s="19">
        <f>IF(VLOOKUP(readme!$C197,Лист2!$B:$R,6,FALSE)="0","-",VLOOKUP(readme!$C197,Лист2!$B:$R,6,FALSE))</f>
        <v>3</v>
      </c>
      <c r="I197" s="18">
        <f>IFERROR(SUM(VLOOKUP(readme!$C197,Лист2!$B:$R,13,FALSE))/SUM(VLOOKUP(readme!$C197,Лист2!$B:$R,10,FALSE)),"-")</f>
        <v>34</v>
      </c>
      <c r="J197" s="19">
        <f>IF(VLOOKUP(readme!$C197,Лист2!$B:$R,10,FALSE)="0","-",VLOOKUP(readme!$C197,Лист2!$B:$R,10,FALSE))</f>
        <v>1</v>
      </c>
      <c r="K197" s="18">
        <f>IFERROR(SUM(VLOOKUP(readme!$C197,Лист2!$B:$R,17,FALSE))/SUM(VLOOKUP(readme!$C197,Лист2!$B:$R,14,FALSE)),"-")</f>
        <v>66.5</v>
      </c>
      <c r="L197" s="19">
        <f>IF(VLOOKUP(readme!$C197,Лист2!$B:$R,14,FALSE)="0","-",VLOOKUP(readme!$C197,Лист2!$B:$R,14,FALSE))</f>
        <v>2</v>
      </c>
    </row>
    <row r="198" spans="1:12" s="12" customFormat="1" ht="11.25" x14ac:dyDescent="0.2">
      <c r="A198" s="13">
        <v>193</v>
      </c>
      <c r="B198" s="14" t="str">
        <f>Лист2!A280</f>
        <v>Тереньгульский район</v>
      </c>
      <c r="C198" s="15">
        <f>Лист2!B280</f>
        <v>19005</v>
      </c>
      <c r="D198" s="16" t="str">
        <f>Лист2!C280</f>
        <v>МОУ Михайловская  СОШ</v>
      </c>
      <c r="E198" s="17">
        <f>IFERROR(SUM(VLOOKUP(readme!$C198,Лист2!$B:$R,9,FALSE),VLOOKUP(readme!$C198,Лист2!$B:$R,13,FALSE),VLOOKUP(readme!$C198,Лист2!$B:$R,17,FALSE))/SUM(VLOOKUP(readme!$C198,Лист2!$B:$R,6,FALSE),VLOOKUP(readme!$C198,Лист2!$B:$R,10,FALSE),VLOOKUP(readme!$C198,Лист2!$B:$R,14,FALSE)),"-")</f>
        <v>59.166666666666664</v>
      </c>
      <c r="F198" s="27">
        <f>IFERROR(SUM(VLOOKUP(readme!$C198,Лист2!$B:$R,3,FALSE),VLOOKUP(readme!$C198,Лист2!$B:$R,4,FALSE),VLOOKUP(readme!$C198,Лист2!$B:$R,5,FALSE))/SUM(VLOOKUP(readme!$C198,Лист2!$B:$R,6,FALSE),VLOOKUP(readme!$C198,Лист2!$B:$R,10,FALSE),VLOOKUP(readme!$C198,Лист2!$B:$R,14,FALSE)),"-")</f>
        <v>0.5</v>
      </c>
      <c r="G198" s="18">
        <f>IFERROR(SUM(VLOOKUP(readme!$C198,Лист2!$B:$R,9,FALSE))/SUM(VLOOKUP(readme!$C198,Лист2!$B:$R,6,FALSE)),"-")</f>
        <v>54.666666666666664</v>
      </c>
      <c r="H198" s="19">
        <f>IF(VLOOKUP(readme!$C198,Лист2!$B:$R,6,FALSE)="0","-",VLOOKUP(readme!$C198,Лист2!$B:$R,6,FALSE))</f>
        <v>3</v>
      </c>
      <c r="I198" s="18" t="str">
        <f>IFERROR(SUM(VLOOKUP(readme!$C198,Лист2!$B:$R,13,FALSE))/SUM(VLOOKUP(readme!$C198,Лист2!$B:$R,10,FALSE)),"-")</f>
        <v>-</v>
      </c>
      <c r="J198" s="19" t="str">
        <f>IF(VLOOKUP(readme!$C198,Лист2!$B:$R,10,FALSE)="0","-",VLOOKUP(readme!$C198,Лист2!$B:$R,10,FALSE))</f>
        <v>-</v>
      </c>
      <c r="K198" s="18">
        <f>IFERROR(SUM(VLOOKUP(readme!$C198,Лист2!$B:$R,17,FALSE))/SUM(VLOOKUP(readme!$C198,Лист2!$B:$R,14,FALSE)),"-")</f>
        <v>63.666666666666664</v>
      </c>
      <c r="L198" s="19">
        <f>IF(VLOOKUP(readme!$C198,Лист2!$B:$R,14,FALSE)="0","-",VLOOKUP(readme!$C198,Лист2!$B:$R,14,FALSE))</f>
        <v>3</v>
      </c>
    </row>
    <row r="199" spans="1:12" s="12" customFormat="1" ht="11.25" x14ac:dyDescent="0.2">
      <c r="A199" s="13">
        <v>194</v>
      </c>
      <c r="B199" s="14" t="str">
        <f>Лист2!A23</f>
        <v>город Ульяновск</v>
      </c>
      <c r="C199" s="15">
        <f>Лист2!B23</f>
        <v>51037</v>
      </c>
      <c r="D199" s="16" t="str">
        <f>Лист2!C23</f>
        <v>МБОУ СШ №37</v>
      </c>
      <c r="E199" s="17">
        <f>IFERROR(SUM(VLOOKUP(readme!$C199,Лист2!$B:$R,9,FALSE),VLOOKUP(readme!$C199,Лист2!$B:$R,13,FALSE),VLOOKUP(readme!$C199,Лист2!$B:$R,17,FALSE))/SUM(VLOOKUP(readme!$C199,Лист2!$B:$R,6,FALSE),VLOOKUP(readme!$C199,Лист2!$B:$R,10,FALSE),VLOOKUP(readme!$C199,Лист2!$B:$R,14,FALSE)),"-")</f>
        <v>59.163265306122447</v>
      </c>
      <c r="F199" s="27">
        <f>IFERROR(SUM(VLOOKUP(readme!$C199,Лист2!$B:$R,3,FALSE),VLOOKUP(readme!$C199,Лист2!$B:$R,4,FALSE),VLOOKUP(readme!$C199,Лист2!$B:$R,5,FALSE))/SUM(VLOOKUP(readme!$C199,Лист2!$B:$R,6,FALSE),VLOOKUP(readme!$C199,Лист2!$B:$R,10,FALSE),VLOOKUP(readme!$C199,Лист2!$B:$R,14,FALSE)),"-")</f>
        <v>0.63265306122448983</v>
      </c>
      <c r="G199" s="18">
        <f>IFERROR(SUM(VLOOKUP(readme!$C199,Лист2!$B:$R,9,FALSE))/SUM(VLOOKUP(readme!$C199,Лист2!$B:$R,6,FALSE)),"-")</f>
        <v>60.75</v>
      </c>
      <c r="H199" s="19">
        <f>IF(VLOOKUP(readme!$C199,Лист2!$B:$R,6,FALSE)="0","-",VLOOKUP(readme!$C199,Лист2!$B:$R,6,FALSE))</f>
        <v>24</v>
      </c>
      <c r="I199" s="18">
        <f>IFERROR(SUM(VLOOKUP(readme!$C199,Лист2!$B:$R,13,FALSE))/SUM(VLOOKUP(readme!$C199,Лист2!$B:$R,10,FALSE)),"-")</f>
        <v>50.375</v>
      </c>
      <c r="J199" s="19">
        <f>IF(VLOOKUP(readme!$C199,Лист2!$B:$R,10,FALSE)="0","-",VLOOKUP(readme!$C199,Лист2!$B:$R,10,FALSE))</f>
        <v>8</v>
      </c>
      <c r="K199" s="18">
        <f>IFERROR(SUM(VLOOKUP(readme!$C199,Лист2!$B:$R,17,FALSE))/SUM(VLOOKUP(readme!$C199,Лист2!$B:$R,14,FALSE)),"-")</f>
        <v>61.058823529411768</v>
      </c>
      <c r="L199" s="19">
        <f>IF(VLOOKUP(readme!$C199,Лист2!$B:$R,14,FALSE)="0","-",VLOOKUP(readme!$C199,Лист2!$B:$R,14,FALSE))</f>
        <v>17</v>
      </c>
    </row>
    <row r="200" spans="1:12" s="12" customFormat="1" ht="11.25" x14ac:dyDescent="0.2">
      <c r="A200" s="13">
        <v>195</v>
      </c>
      <c r="B200" s="14" t="str">
        <f>Лист2!A308</f>
        <v>Цильнинский район</v>
      </c>
      <c r="C200" s="15">
        <f>Лист2!B308</f>
        <v>21004</v>
      </c>
      <c r="D200" s="16" t="str">
        <f>Лист2!C308</f>
        <v>Елховоозернская сш</v>
      </c>
      <c r="E200" s="17">
        <f>IFERROR(SUM(VLOOKUP(readme!$C200,Лист2!$B:$R,9,FALSE),VLOOKUP(readme!$C200,Лист2!$B:$R,13,FALSE),VLOOKUP(readme!$C200,Лист2!$B:$R,17,FALSE))/SUM(VLOOKUP(readme!$C200,Лист2!$B:$R,6,FALSE),VLOOKUP(readme!$C200,Лист2!$B:$R,10,FALSE),VLOOKUP(readme!$C200,Лист2!$B:$R,14,FALSE)),"-")</f>
        <v>59.125</v>
      </c>
      <c r="F200" s="27">
        <f>IFERROR(SUM(VLOOKUP(readme!$C200,Лист2!$B:$R,3,FALSE),VLOOKUP(readme!$C200,Лист2!$B:$R,4,FALSE),VLOOKUP(readme!$C200,Лист2!$B:$R,5,FALSE))/SUM(VLOOKUP(readme!$C200,Лист2!$B:$R,6,FALSE),VLOOKUP(readme!$C200,Лист2!$B:$R,10,FALSE),VLOOKUP(readme!$C200,Лист2!$B:$R,14,FALSE)),"-")</f>
        <v>0.875</v>
      </c>
      <c r="G200" s="18">
        <f>IFERROR(SUM(VLOOKUP(readme!$C200,Лист2!$B:$R,9,FALSE))/SUM(VLOOKUP(readme!$C200,Лист2!$B:$R,6,FALSE)),"-")</f>
        <v>59.5</v>
      </c>
      <c r="H200" s="19">
        <f>IF(VLOOKUP(readme!$C200,Лист2!$B:$R,6,FALSE)="0","-",VLOOKUP(readme!$C200,Лист2!$B:$R,6,FALSE))</f>
        <v>4</v>
      </c>
      <c r="I200" s="18">
        <f>IFERROR(SUM(VLOOKUP(readme!$C200,Лист2!$B:$R,13,FALSE))/SUM(VLOOKUP(readme!$C200,Лист2!$B:$R,10,FALSE)),"-")</f>
        <v>64</v>
      </c>
      <c r="J200" s="19">
        <f>IF(VLOOKUP(readme!$C200,Лист2!$B:$R,10,FALSE)="0","-",VLOOKUP(readme!$C200,Лист2!$B:$R,10,FALSE))</f>
        <v>3</v>
      </c>
      <c r="K200" s="18">
        <f>IFERROR(SUM(VLOOKUP(readme!$C200,Лист2!$B:$R,17,FALSE))/SUM(VLOOKUP(readme!$C200,Лист2!$B:$R,14,FALSE)),"-")</f>
        <v>43</v>
      </c>
      <c r="L200" s="19">
        <f>IF(VLOOKUP(readme!$C200,Лист2!$B:$R,14,FALSE)="0","-",VLOOKUP(readme!$C200,Лист2!$B:$R,14,FALSE))</f>
        <v>1</v>
      </c>
    </row>
    <row r="201" spans="1:12" s="12" customFormat="1" ht="22.5" x14ac:dyDescent="0.2">
      <c r="A201" s="13">
        <v>196</v>
      </c>
      <c r="B201" s="14" t="str">
        <f>Лист2!A142</f>
        <v>Карсунский район</v>
      </c>
      <c r="C201" s="15">
        <f>Лист2!B142</f>
        <v>6013</v>
      </c>
      <c r="D201" s="16" t="str">
        <f>Лист2!C142</f>
        <v>МКОУ Уренокарлинская СШ им. Героя Советского Союза И.Т.Пименова</v>
      </c>
      <c r="E201" s="17">
        <f>IFERROR(SUM(VLOOKUP(readme!$C201,Лист2!$B:$R,9,FALSE),VLOOKUP(readme!$C201,Лист2!$B:$R,13,FALSE),VLOOKUP(readme!$C201,Лист2!$B:$R,17,FALSE))/SUM(VLOOKUP(readme!$C201,Лист2!$B:$R,6,FALSE),VLOOKUP(readme!$C201,Лист2!$B:$R,10,FALSE),VLOOKUP(readme!$C201,Лист2!$B:$R,14,FALSE)),"-")</f>
        <v>59.111111111111114</v>
      </c>
      <c r="F201" s="27">
        <f>IFERROR(SUM(VLOOKUP(readme!$C201,Лист2!$B:$R,3,FALSE),VLOOKUP(readme!$C201,Лист2!$B:$R,4,FALSE),VLOOKUP(readme!$C201,Лист2!$B:$R,5,FALSE))/SUM(VLOOKUP(readme!$C201,Лист2!$B:$R,6,FALSE),VLOOKUP(readme!$C201,Лист2!$B:$R,10,FALSE),VLOOKUP(readme!$C201,Лист2!$B:$R,14,FALSE)),"-")</f>
        <v>0.94444444444444442</v>
      </c>
      <c r="G201" s="18">
        <f>IFERROR(SUM(VLOOKUP(readme!$C201,Лист2!$B:$R,9,FALSE))/SUM(VLOOKUP(readme!$C201,Лист2!$B:$R,6,FALSE)),"-")</f>
        <v>64.888888888888886</v>
      </c>
      <c r="H201" s="19">
        <f>IF(VLOOKUP(readme!$C201,Лист2!$B:$R,6,FALSE)="0","-",VLOOKUP(readme!$C201,Лист2!$B:$R,6,FALSE))</f>
        <v>9</v>
      </c>
      <c r="I201" s="18">
        <f>IFERROR(SUM(VLOOKUP(readme!$C201,Лист2!$B:$R,13,FALSE))/SUM(VLOOKUP(readme!$C201,Лист2!$B:$R,10,FALSE)),"-")</f>
        <v>52.25</v>
      </c>
      <c r="J201" s="19">
        <f>IF(VLOOKUP(readme!$C201,Лист2!$B:$R,10,FALSE)="0","-",VLOOKUP(readme!$C201,Лист2!$B:$R,10,FALSE))</f>
        <v>8</v>
      </c>
      <c r="K201" s="18">
        <f>IFERROR(SUM(VLOOKUP(readme!$C201,Лист2!$B:$R,17,FALSE))/SUM(VLOOKUP(readme!$C201,Лист2!$B:$R,14,FALSE)),"-")</f>
        <v>62</v>
      </c>
      <c r="L201" s="19">
        <f>IF(VLOOKUP(readme!$C201,Лист2!$B:$R,14,FALSE)="0","-",VLOOKUP(readme!$C201,Лист2!$B:$R,14,FALSE))</f>
        <v>1</v>
      </c>
    </row>
    <row r="202" spans="1:12" s="12" customFormat="1" ht="11.25" x14ac:dyDescent="0.2">
      <c r="A202" s="13">
        <v>197</v>
      </c>
      <c r="B202" s="14" t="str">
        <f>Лист2!A110</f>
        <v>Барышский район</v>
      </c>
      <c r="C202" s="15">
        <f>Лист2!B110</f>
        <v>3008</v>
      </c>
      <c r="D202" s="16" t="str">
        <f>Лист2!C110</f>
        <v>МОУ СОШ с.Живайкино МО "Барышский район"</v>
      </c>
      <c r="E202" s="17">
        <f>IFERROR(SUM(VLOOKUP(readme!$C202,Лист2!$B:$R,9,FALSE),VLOOKUP(readme!$C202,Лист2!$B:$R,13,FALSE),VLOOKUP(readme!$C202,Лист2!$B:$R,17,FALSE))/SUM(VLOOKUP(readme!$C202,Лист2!$B:$R,6,FALSE),VLOOKUP(readme!$C202,Лист2!$B:$R,10,FALSE),VLOOKUP(readme!$C202,Лист2!$B:$R,14,FALSE)),"-")</f>
        <v>59</v>
      </c>
      <c r="F202" s="27">
        <f>IFERROR(SUM(VLOOKUP(readme!$C202,Лист2!$B:$R,3,FALSE),VLOOKUP(readme!$C202,Лист2!$B:$R,4,FALSE),VLOOKUP(readme!$C202,Лист2!$B:$R,5,FALSE))/SUM(VLOOKUP(readme!$C202,Лист2!$B:$R,6,FALSE),VLOOKUP(readme!$C202,Лист2!$B:$R,10,FALSE),VLOOKUP(readme!$C202,Лист2!$B:$R,14,FALSE)),"-")</f>
        <v>0.5</v>
      </c>
      <c r="G202" s="18">
        <f>IFERROR(SUM(VLOOKUP(readme!$C202,Лист2!$B:$R,9,FALSE))/SUM(VLOOKUP(readme!$C202,Лист2!$B:$R,6,FALSE)),"-")</f>
        <v>61</v>
      </c>
      <c r="H202" s="19">
        <f>IF(VLOOKUP(readme!$C202,Лист2!$B:$R,6,FALSE)="0","-",VLOOKUP(readme!$C202,Лист2!$B:$R,6,FALSE))</f>
        <v>1</v>
      </c>
      <c r="I202" s="18" t="str">
        <f>IFERROR(SUM(VLOOKUP(readme!$C202,Лист2!$B:$R,13,FALSE))/SUM(VLOOKUP(readme!$C202,Лист2!$B:$R,10,FALSE)),"-")</f>
        <v>-</v>
      </c>
      <c r="J202" s="19" t="str">
        <f>IF(VLOOKUP(readme!$C202,Лист2!$B:$R,10,FALSE)="0","-",VLOOKUP(readme!$C202,Лист2!$B:$R,10,FALSE))</f>
        <v>-</v>
      </c>
      <c r="K202" s="18">
        <f>IFERROR(SUM(VLOOKUP(readme!$C202,Лист2!$B:$R,17,FALSE))/SUM(VLOOKUP(readme!$C202,Лист2!$B:$R,14,FALSE)),"-")</f>
        <v>57</v>
      </c>
      <c r="L202" s="19">
        <f>IF(VLOOKUP(readme!$C202,Лист2!$B:$R,14,FALSE)="0","-",VLOOKUP(readme!$C202,Лист2!$B:$R,14,FALSE))</f>
        <v>1</v>
      </c>
    </row>
    <row r="203" spans="1:12" s="12" customFormat="1" ht="11.25" x14ac:dyDescent="0.2">
      <c r="A203" s="13">
        <v>198</v>
      </c>
      <c r="B203" s="14" t="str">
        <f>Лист2!A48</f>
        <v>город Ульяновск</v>
      </c>
      <c r="C203" s="15">
        <f>Лист2!B48</f>
        <v>53058</v>
      </c>
      <c r="D203" s="16" t="str">
        <f>Лист2!C48</f>
        <v>МБОУ СШ № 58 им. Г .Д. Курнакова</v>
      </c>
      <c r="E203" s="17">
        <f>IFERROR(SUM(VLOOKUP(readme!$C203,Лист2!$B:$R,9,FALSE),VLOOKUP(readme!$C203,Лист2!$B:$R,13,FALSE),VLOOKUP(readme!$C203,Лист2!$B:$R,17,FALSE))/SUM(VLOOKUP(readme!$C203,Лист2!$B:$R,6,FALSE),VLOOKUP(readme!$C203,Лист2!$B:$R,10,FALSE),VLOOKUP(readme!$C203,Лист2!$B:$R,14,FALSE)),"-")</f>
        <v>58.9375</v>
      </c>
      <c r="F203" s="27">
        <f>IFERROR(SUM(VLOOKUP(readme!$C203,Лист2!$B:$R,3,FALSE),VLOOKUP(readme!$C203,Лист2!$B:$R,4,FALSE),VLOOKUP(readme!$C203,Лист2!$B:$R,5,FALSE))/SUM(VLOOKUP(readme!$C203,Лист2!$B:$R,6,FALSE),VLOOKUP(readme!$C203,Лист2!$B:$R,10,FALSE),VLOOKUP(readme!$C203,Лист2!$B:$R,14,FALSE)),"-")</f>
        <v>0.75</v>
      </c>
      <c r="G203" s="18">
        <f>IFERROR(SUM(VLOOKUP(readme!$C203,Лист2!$B:$R,9,FALSE))/SUM(VLOOKUP(readme!$C203,Лист2!$B:$R,6,FALSE)),"-")</f>
        <v>62.5</v>
      </c>
      <c r="H203" s="19">
        <f>IF(VLOOKUP(readme!$C203,Лист2!$B:$R,6,FALSE)="0","-",VLOOKUP(readme!$C203,Лист2!$B:$R,6,FALSE))</f>
        <v>8</v>
      </c>
      <c r="I203" s="18">
        <f>IFERROR(SUM(VLOOKUP(readme!$C203,Лист2!$B:$R,13,FALSE))/SUM(VLOOKUP(readme!$C203,Лист2!$B:$R,10,FALSE)),"-")</f>
        <v>54.75</v>
      </c>
      <c r="J203" s="19">
        <f>IF(VLOOKUP(readme!$C203,Лист2!$B:$R,10,FALSE)="0","-",VLOOKUP(readme!$C203,Лист2!$B:$R,10,FALSE))</f>
        <v>4</v>
      </c>
      <c r="K203" s="18">
        <f>IFERROR(SUM(VLOOKUP(readme!$C203,Лист2!$B:$R,17,FALSE))/SUM(VLOOKUP(readme!$C203,Лист2!$B:$R,14,FALSE)),"-")</f>
        <v>56</v>
      </c>
      <c r="L203" s="19">
        <f>IF(VLOOKUP(readme!$C203,Лист2!$B:$R,14,FALSE)="0","-",VLOOKUP(readme!$C203,Лист2!$B:$R,14,FALSE))</f>
        <v>4</v>
      </c>
    </row>
    <row r="204" spans="1:12" s="12" customFormat="1" ht="11.25" x14ac:dyDescent="0.2">
      <c r="A204" s="13">
        <v>199</v>
      </c>
      <c r="B204" s="14" t="str">
        <f>Лист2!A218</f>
        <v>Новоспасский район</v>
      </c>
      <c r="C204" s="15">
        <f>Лист2!B218</f>
        <v>12006</v>
      </c>
      <c r="D204" s="16" t="str">
        <f>Лист2!C218</f>
        <v>МБОУ "Садовская СШ"</v>
      </c>
      <c r="E204" s="17">
        <f>IFERROR(SUM(VLOOKUP(readme!$C204,Лист2!$B:$R,9,FALSE),VLOOKUP(readme!$C204,Лист2!$B:$R,13,FALSE),VLOOKUP(readme!$C204,Лист2!$B:$R,17,FALSE))/SUM(VLOOKUP(readme!$C204,Лист2!$B:$R,6,FALSE),VLOOKUP(readme!$C204,Лист2!$B:$R,10,FALSE),VLOOKUP(readme!$C204,Лист2!$B:$R,14,FALSE)),"-")</f>
        <v>58.875</v>
      </c>
      <c r="F204" s="27">
        <f>IFERROR(SUM(VLOOKUP(readme!$C204,Лист2!$B:$R,3,FALSE),VLOOKUP(readme!$C204,Лист2!$B:$R,4,FALSE),VLOOKUP(readme!$C204,Лист2!$B:$R,5,FALSE))/SUM(VLOOKUP(readme!$C204,Лист2!$B:$R,6,FALSE),VLOOKUP(readme!$C204,Лист2!$B:$R,10,FALSE),VLOOKUP(readme!$C204,Лист2!$B:$R,14,FALSE)),"-")</f>
        <v>0.625</v>
      </c>
      <c r="G204" s="18">
        <f>IFERROR(SUM(VLOOKUP(readme!$C204,Лист2!$B:$R,9,FALSE))/SUM(VLOOKUP(readme!$C204,Лист2!$B:$R,6,FALSE)),"-")</f>
        <v>59</v>
      </c>
      <c r="H204" s="19">
        <f>IF(VLOOKUP(readme!$C204,Лист2!$B:$R,6,FALSE)="0","-",VLOOKUP(readme!$C204,Лист2!$B:$R,6,FALSE))</f>
        <v>4</v>
      </c>
      <c r="I204" s="18">
        <f>IFERROR(SUM(VLOOKUP(readme!$C204,Лист2!$B:$R,13,FALSE))/SUM(VLOOKUP(readme!$C204,Лист2!$B:$R,10,FALSE)),"-")</f>
        <v>40</v>
      </c>
      <c r="J204" s="19">
        <f>IF(VLOOKUP(readme!$C204,Лист2!$B:$R,10,FALSE)="0","-",VLOOKUP(readme!$C204,Лист2!$B:$R,10,FALSE))</f>
        <v>1</v>
      </c>
      <c r="K204" s="18">
        <f>IFERROR(SUM(VLOOKUP(readme!$C204,Лист2!$B:$R,17,FALSE))/SUM(VLOOKUP(readme!$C204,Лист2!$B:$R,14,FALSE)),"-")</f>
        <v>65</v>
      </c>
      <c r="L204" s="19">
        <f>IF(VLOOKUP(readme!$C204,Лист2!$B:$R,14,FALSE)="0","-",VLOOKUP(readme!$C204,Лист2!$B:$R,14,FALSE))</f>
        <v>3</v>
      </c>
    </row>
    <row r="205" spans="1:12" s="12" customFormat="1" ht="11.25" x14ac:dyDescent="0.2">
      <c r="A205" s="13">
        <v>200</v>
      </c>
      <c r="B205" s="14" t="str">
        <f>Лист2!A27</f>
        <v>город Ульяновск</v>
      </c>
      <c r="C205" s="15">
        <f>Лист2!B27</f>
        <v>51003</v>
      </c>
      <c r="D205" s="16" t="str">
        <f>Лист2!C27</f>
        <v>Отрадненская средняя школа</v>
      </c>
      <c r="E205" s="17">
        <f>IFERROR(SUM(VLOOKUP(readme!$C205,Лист2!$B:$R,9,FALSE),VLOOKUP(readme!$C205,Лист2!$B:$R,13,FALSE),VLOOKUP(readme!$C205,Лист2!$B:$R,17,FALSE))/SUM(VLOOKUP(readme!$C205,Лист2!$B:$R,6,FALSE),VLOOKUP(readme!$C205,Лист2!$B:$R,10,FALSE),VLOOKUP(readme!$C205,Лист2!$B:$R,14,FALSE)),"-")</f>
        <v>58.8</v>
      </c>
      <c r="F205" s="27">
        <f>IFERROR(SUM(VLOOKUP(readme!$C205,Лист2!$B:$R,3,FALSE),VLOOKUP(readme!$C205,Лист2!$B:$R,4,FALSE),VLOOKUP(readme!$C205,Лист2!$B:$R,5,FALSE))/SUM(VLOOKUP(readme!$C205,Лист2!$B:$R,6,FALSE),VLOOKUP(readme!$C205,Лист2!$B:$R,10,FALSE),VLOOKUP(readme!$C205,Лист2!$B:$R,14,FALSE)),"-")</f>
        <v>0.9</v>
      </c>
      <c r="G205" s="18">
        <f>IFERROR(SUM(VLOOKUP(readme!$C205,Лист2!$B:$R,9,FALSE))/SUM(VLOOKUP(readme!$C205,Лист2!$B:$R,6,FALSE)),"-")</f>
        <v>65.599999999999994</v>
      </c>
      <c r="H205" s="19">
        <f>IF(VLOOKUP(readme!$C205,Лист2!$B:$R,6,FALSE)="0","-",VLOOKUP(readme!$C205,Лист2!$B:$R,6,FALSE))</f>
        <v>5</v>
      </c>
      <c r="I205" s="18">
        <f>IFERROR(SUM(VLOOKUP(readme!$C205,Лист2!$B:$R,13,FALSE))/SUM(VLOOKUP(readme!$C205,Лист2!$B:$R,10,FALSE)),"-")</f>
        <v>47.25</v>
      </c>
      <c r="J205" s="19">
        <f>IF(VLOOKUP(readme!$C205,Лист2!$B:$R,10,FALSE)="0","-",VLOOKUP(readme!$C205,Лист2!$B:$R,10,FALSE))</f>
        <v>4</v>
      </c>
      <c r="K205" s="18">
        <f>IFERROR(SUM(VLOOKUP(readme!$C205,Лист2!$B:$R,17,FALSE))/SUM(VLOOKUP(readme!$C205,Лист2!$B:$R,14,FALSE)),"-")</f>
        <v>71</v>
      </c>
      <c r="L205" s="19">
        <f>IF(VLOOKUP(readme!$C205,Лист2!$B:$R,14,FALSE)="0","-",VLOOKUP(readme!$C205,Лист2!$B:$R,14,FALSE))</f>
        <v>1</v>
      </c>
    </row>
    <row r="206" spans="1:12" s="12" customFormat="1" ht="21.75" customHeight="1" x14ac:dyDescent="0.2">
      <c r="A206" s="13">
        <v>201</v>
      </c>
      <c r="B206" s="14" t="str">
        <f>Лист2!A338</f>
        <v>Министерство просвещения Ульяновской области</v>
      </c>
      <c r="C206" s="15">
        <f>Лист2!B338</f>
        <v>1303</v>
      </c>
      <c r="D206" s="16" t="str">
        <f>Лист2!C338</f>
        <v>ОГКОУ "Школа-интернат №91"</v>
      </c>
      <c r="E206" s="17">
        <f>IFERROR(SUM(VLOOKUP(readme!$C206,Лист2!$B:$R,9,FALSE),VLOOKUP(readme!$C206,Лист2!$B:$R,13,FALSE),VLOOKUP(readme!$C206,Лист2!$B:$R,17,FALSE))/SUM(VLOOKUP(readme!$C206,Лист2!$B:$R,6,FALSE),VLOOKUP(readme!$C206,Лист2!$B:$R,10,FALSE),VLOOKUP(readme!$C206,Лист2!$B:$R,14,FALSE)),"-")</f>
        <v>58.714285714285715</v>
      </c>
      <c r="F206" s="27">
        <f>IFERROR(SUM(VLOOKUP(readme!$C206,Лист2!$B:$R,3,FALSE),VLOOKUP(readme!$C206,Лист2!$B:$R,4,FALSE),VLOOKUP(readme!$C206,Лист2!$B:$R,5,FALSE))/SUM(VLOOKUP(readme!$C206,Лист2!$B:$R,6,FALSE),VLOOKUP(readme!$C206,Лист2!$B:$R,10,FALSE),VLOOKUP(readme!$C206,Лист2!$B:$R,14,FALSE)),"-")</f>
        <v>0.8571428571428571</v>
      </c>
      <c r="G206" s="18">
        <f>IFERROR(SUM(VLOOKUP(readme!$C206,Лист2!$B:$R,9,FALSE))/SUM(VLOOKUP(readme!$C206,Лист2!$B:$R,6,FALSE)),"-")</f>
        <v>71.25</v>
      </c>
      <c r="H206" s="19">
        <f>IF(VLOOKUP(readme!$C206,Лист2!$B:$R,6,FALSE)="0","-",VLOOKUP(readme!$C206,Лист2!$B:$R,6,FALSE))</f>
        <v>4</v>
      </c>
      <c r="I206" s="18">
        <f>IFERROR(SUM(VLOOKUP(readme!$C206,Лист2!$B:$R,13,FALSE))/SUM(VLOOKUP(readme!$C206,Лист2!$B:$R,10,FALSE)),"-")</f>
        <v>42</v>
      </c>
      <c r="J206" s="19">
        <f>IF(VLOOKUP(readme!$C206,Лист2!$B:$R,10,FALSE)="0","-",VLOOKUP(readme!$C206,Лист2!$B:$R,10,FALSE))</f>
        <v>3</v>
      </c>
      <c r="K206" s="18" t="str">
        <f>IFERROR(SUM(VLOOKUP(readme!$C206,Лист2!$B:$R,17,FALSE))/SUM(VLOOKUP(readme!$C206,Лист2!$B:$R,14,FALSE)),"-")</f>
        <v>-</v>
      </c>
      <c r="L206" s="19" t="str">
        <f>IF(VLOOKUP(readme!$C206,Лист2!$B:$R,14,FALSE)="0","-",VLOOKUP(readme!$C206,Лист2!$B:$R,14,FALSE))</f>
        <v>-</v>
      </c>
    </row>
    <row r="207" spans="1:12" s="12" customFormat="1" ht="11.25" x14ac:dyDescent="0.2">
      <c r="A207" s="13">
        <v>202</v>
      </c>
      <c r="B207" s="14" t="str">
        <f>Лист2!A311</f>
        <v>Цильнинский район</v>
      </c>
      <c r="C207" s="15">
        <f>Лист2!B311</f>
        <v>21003</v>
      </c>
      <c r="D207" s="16" t="str">
        <f>Лист2!C311</f>
        <v>Верхнетимерсянская сш</v>
      </c>
      <c r="E207" s="17">
        <f>IFERROR(SUM(VLOOKUP(readme!$C207,Лист2!$B:$R,9,FALSE),VLOOKUP(readme!$C207,Лист2!$B:$R,13,FALSE),VLOOKUP(readme!$C207,Лист2!$B:$R,17,FALSE))/SUM(VLOOKUP(readme!$C207,Лист2!$B:$R,6,FALSE),VLOOKUP(readme!$C207,Лист2!$B:$R,10,FALSE),VLOOKUP(readme!$C207,Лист2!$B:$R,14,FALSE)),"-")</f>
        <v>58.5</v>
      </c>
      <c r="F207" s="27">
        <f>IFERROR(SUM(VLOOKUP(readme!$C207,Лист2!$B:$R,3,FALSE),VLOOKUP(readme!$C207,Лист2!$B:$R,4,FALSE),VLOOKUP(readme!$C207,Лист2!$B:$R,5,FALSE))/SUM(VLOOKUP(readme!$C207,Лист2!$B:$R,6,FALSE),VLOOKUP(readme!$C207,Лист2!$B:$R,10,FALSE),VLOOKUP(readme!$C207,Лист2!$B:$R,14,FALSE)),"-")</f>
        <v>1</v>
      </c>
      <c r="G207" s="18">
        <f>IFERROR(SUM(VLOOKUP(readme!$C207,Лист2!$B:$R,9,FALSE))/SUM(VLOOKUP(readme!$C207,Лист2!$B:$R,6,FALSE)),"-")</f>
        <v>62</v>
      </c>
      <c r="H207" s="19">
        <f>IF(VLOOKUP(readme!$C207,Лист2!$B:$R,6,FALSE)="0","-",VLOOKUP(readme!$C207,Лист2!$B:$R,6,FALSE))</f>
        <v>2</v>
      </c>
      <c r="I207" s="18">
        <f>IFERROR(SUM(VLOOKUP(readme!$C207,Лист2!$B:$R,13,FALSE))/SUM(VLOOKUP(readme!$C207,Лист2!$B:$R,10,FALSE)),"-")</f>
        <v>55</v>
      </c>
      <c r="J207" s="19">
        <f>IF(VLOOKUP(readme!$C207,Лист2!$B:$R,10,FALSE)="0","-",VLOOKUP(readme!$C207,Лист2!$B:$R,10,FALSE))</f>
        <v>2</v>
      </c>
      <c r="K207" s="18" t="str">
        <f>IFERROR(SUM(VLOOKUP(readme!$C207,Лист2!$B:$R,17,FALSE))/SUM(VLOOKUP(readme!$C207,Лист2!$B:$R,14,FALSE)),"-")</f>
        <v>-</v>
      </c>
      <c r="L207" s="19" t="str">
        <f>IF(VLOOKUP(readme!$C207,Лист2!$B:$R,14,FALSE)="0","-",VLOOKUP(readme!$C207,Лист2!$B:$R,14,FALSE))</f>
        <v>-</v>
      </c>
    </row>
    <row r="208" spans="1:12" s="12" customFormat="1" ht="11.25" x14ac:dyDescent="0.2">
      <c r="A208" s="13">
        <v>203</v>
      </c>
      <c r="B208" s="14" t="str">
        <f>Лист2!A117</f>
        <v>Вешкаймский район</v>
      </c>
      <c r="C208" s="15">
        <f>Лист2!B117</f>
        <v>4008</v>
      </c>
      <c r="D208" s="16" t="str">
        <f>Лист2!C117</f>
        <v>МОУ Шарловская СШ им.Б.С.Борисова</v>
      </c>
      <c r="E208" s="17">
        <f>IFERROR(SUM(VLOOKUP(readme!$C208,Лист2!$B:$R,9,FALSE),VLOOKUP(readme!$C208,Лист2!$B:$R,13,FALSE),VLOOKUP(readme!$C208,Лист2!$B:$R,17,FALSE))/SUM(VLOOKUP(readme!$C208,Лист2!$B:$R,6,FALSE),VLOOKUP(readme!$C208,Лист2!$B:$R,10,FALSE),VLOOKUP(readme!$C208,Лист2!$B:$R,14,FALSE)),"-")</f>
        <v>58.25</v>
      </c>
      <c r="F208" s="27">
        <f>IFERROR(SUM(VLOOKUP(readme!$C208,Лист2!$B:$R,3,FALSE),VLOOKUP(readme!$C208,Лист2!$B:$R,4,FALSE),VLOOKUP(readme!$C208,Лист2!$B:$R,5,FALSE))/SUM(VLOOKUP(readme!$C208,Лист2!$B:$R,6,FALSE),VLOOKUP(readme!$C208,Лист2!$B:$R,10,FALSE),VLOOKUP(readme!$C208,Лист2!$B:$R,14,FALSE)),"-")</f>
        <v>0.5</v>
      </c>
      <c r="G208" s="18">
        <f>IFERROR(SUM(VLOOKUP(readme!$C208,Лист2!$B:$R,9,FALSE))/SUM(VLOOKUP(readme!$C208,Лист2!$B:$R,6,FALSE)),"-")</f>
        <v>50</v>
      </c>
      <c r="H208" s="19">
        <f>IF(VLOOKUP(readme!$C208,Лист2!$B:$R,6,FALSE)="0","-",VLOOKUP(readme!$C208,Лист2!$B:$R,6,FALSE))</f>
        <v>2</v>
      </c>
      <c r="I208" s="18" t="str">
        <f>IFERROR(SUM(VLOOKUP(readme!$C208,Лист2!$B:$R,13,FALSE))/SUM(VLOOKUP(readme!$C208,Лист2!$B:$R,10,FALSE)),"-")</f>
        <v>-</v>
      </c>
      <c r="J208" s="19" t="str">
        <f>IF(VLOOKUP(readme!$C208,Лист2!$B:$R,10,FALSE)="0","-",VLOOKUP(readme!$C208,Лист2!$B:$R,10,FALSE))</f>
        <v>-</v>
      </c>
      <c r="K208" s="18">
        <f>IFERROR(SUM(VLOOKUP(readme!$C208,Лист2!$B:$R,17,FALSE))/SUM(VLOOKUP(readme!$C208,Лист2!$B:$R,14,FALSE)),"-")</f>
        <v>66.5</v>
      </c>
      <c r="L208" s="19">
        <f>IF(VLOOKUP(readme!$C208,Лист2!$B:$R,14,FALSE)="0","-",VLOOKUP(readme!$C208,Лист2!$B:$R,14,FALSE))</f>
        <v>2</v>
      </c>
    </row>
    <row r="209" spans="1:12" s="12" customFormat="1" ht="11.25" x14ac:dyDescent="0.2">
      <c r="A209" s="13">
        <v>204</v>
      </c>
      <c r="B209" s="14" t="str">
        <f>Лист2!A298</f>
        <v>Цильнинский район</v>
      </c>
      <c r="C209" s="15">
        <f>Лист2!B298</f>
        <v>21016</v>
      </c>
      <c r="D209" s="16" t="str">
        <f>Лист2!C298</f>
        <v>Староалгашинская сш</v>
      </c>
      <c r="E209" s="17">
        <f>IFERROR(SUM(VLOOKUP(readme!$C209,Лист2!$B:$R,9,FALSE),VLOOKUP(readme!$C209,Лист2!$B:$R,13,FALSE),VLOOKUP(readme!$C209,Лист2!$B:$R,17,FALSE))/SUM(VLOOKUP(readme!$C209,Лист2!$B:$R,6,FALSE),VLOOKUP(readme!$C209,Лист2!$B:$R,10,FALSE),VLOOKUP(readme!$C209,Лист2!$B:$R,14,FALSE)),"-")</f>
        <v>58.25</v>
      </c>
      <c r="F209" s="27">
        <f>IFERROR(SUM(VLOOKUP(readme!$C209,Лист2!$B:$R,3,FALSE),VLOOKUP(readme!$C209,Лист2!$B:$R,4,FALSE),VLOOKUP(readme!$C209,Лист2!$B:$R,5,FALSE))/SUM(VLOOKUP(readme!$C209,Лист2!$B:$R,6,FALSE),VLOOKUP(readme!$C209,Лист2!$B:$R,10,FALSE),VLOOKUP(readme!$C209,Лист2!$B:$R,14,FALSE)),"-")</f>
        <v>0.625</v>
      </c>
      <c r="G209" s="18">
        <f>IFERROR(SUM(VLOOKUP(readme!$C209,Лист2!$B:$R,9,FALSE))/SUM(VLOOKUP(readme!$C209,Лист2!$B:$R,6,FALSE)),"-")</f>
        <v>56.25</v>
      </c>
      <c r="H209" s="19">
        <f>IF(VLOOKUP(readme!$C209,Лист2!$B:$R,6,FALSE)="0","-",VLOOKUP(readme!$C209,Лист2!$B:$R,6,FALSE))</f>
        <v>8</v>
      </c>
      <c r="I209" s="18">
        <f>IFERROR(SUM(VLOOKUP(readme!$C209,Лист2!$B:$R,13,FALSE))/SUM(VLOOKUP(readme!$C209,Лист2!$B:$R,10,FALSE)),"-")</f>
        <v>37</v>
      </c>
      <c r="J209" s="19">
        <f>IF(VLOOKUP(readme!$C209,Лист2!$B:$R,10,FALSE)="0","-",VLOOKUP(readme!$C209,Лист2!$B:$R,10,FALSE))</f>
        <v>2</v>
      </c>
      <c r="K209" s="18">
        <f>IFERROR(SUM(VLOOKUP(readme!$C209,Лист2!$B:$R,17,FALSE))/SUM(VLOOKUP(readme!$C209,Лист2!$B:$R,14,FALSE)),"-")</f>
        <v>68</v>
      </c>
      <c r="L209" s="19">
        <f>IF(VLOOKUP(readme!$C209,Лист2!$B:$R,14,FALSE)="0","-",VLOOKUP(readme!$C209,Лист2!$B:$R,14,FALSE))</f>
        <v>6</v>
      </c>
    </row>
    <row r="210" spans="1:12" s="12" customFormat="1" ht="11.25" x14ac:dyDescent="0.2">
      <c r="A210" s="13">
        <v>205</v>
      </c>
      <c r="B210" s="14" t="str">
        <f>Лист2!A312</f>
        <v>Цильнинский район</v>
      </c>
      <c r="C210" s="15">
        <f>Лист2!B312</f>
        <v>21017</v>
      </c>
      <c r="D210" s="16" t="str">
        <f>Лист2!C312</f>
        <v>Степноанненковская сш</v>
      </c>
      <c r="E210" s="17">
        <f>IFERROR(SUM(VLOOKUP(readme!$C210,Лист2!$B:$R,9,FALSE),VLOOKUP(readme!$C210,Лист2!$B:$R,13,FALSE),VLOOKUP(readme!$C210,Лист2!$B:$R,17,FALSE))/SUM(VLOOKUP(readme!$C210,Лист2!$B:$R,6,FALSE),VLOOKUP(readme!$C210,Лист2!$B:$R,10,FALSE),VLOOKUP(readme!$C210,Лист2!$B:$R,14,FALSE)),"-")</f>
        <v>58.166666666666664</v>
      </c>
      <c r="F210" s="27">
        <f>IFERROR(SUM(VLOOKUP(readme!$C210,Лист2!$B:$R,3,FALSE),VLOOKUP(readme!$C210,Лист2!$B:$R,4,FALSE),VLOOKUP(readme!$C210,Лист2!$B:$R,5,FALSE))/SUM(VLOOKUP(readme!$C210,Лист2!$B:$R,6,FALSE),VLOOKUP(readme!$C210,Лист2!$B:$R,10,FALSE),VLOOKUP(readme!$C210,Лист2!$B:$R,14,FALSE)),"-")</f>
        <v>0.83333333333333337</v>
      </c>
      <c r="G210" s="18">
        <f>IFERROR(SUM(VLOOKUP(readme!$C210,Лист2!$B:$R,9,FALSE))/SUM(VLOOKUP(readme!$C210,Лист2!$B:$R,6,FALSE)),"-")</f>
        <v>67</v>
      </c>
      <c r="H210" s="19">
        <f>IF(VLOOKUP(readme!$C210,Лист2!$B:$R,6,FALSE)="0","-",VLOOKUP(readme!$C210,Лист2!$B:$R,6,FALSE))</f>
        <v>3</v>
      </c>
      <c r="I210" s="18">
        <f>IFERROR(SUM(VLOOKUP(readme!$C210,Лист2!$B:$R,13,FALSE))/SUM(VLOOKUP(readme!$C210,Лист2!$B:$R,10,FALSE)),"-")</f>
        <v>33.5</v>
      </c>
      <c r="J210" s="19">
        <f>IF(VLOOKUP(readme!$C210,Лист2!$B:$R,10,FALSE)="0","-",VLOOKUP(readme!$C210,Лист2!$B:$R,10,FALSE))</f>
        <v>2</v>
      </c>
      <c r="K210" s="18">
        <f>IFERROR(SUM(VLOOKUP(readme!$C210,Лист2!$B:$R,17,FALSE))/SUM(VLOOKUP(readme!$C210,Лист2!$B:$R,14,FALSE)),"-")</f>
        <v>81</v>
      </c>
      <c r="L210" s="19">
        <f>IF(VLOOKUP(readme!$C210,Лист2!$B:$R,14,FALSE)="0","-",VLOOKUP(readme!$C210,Лист2!$B:$R,14,FALSE))</f>
        <v>1</v>
      </c>
    </row>
    <row r="211" spans="1:12" s="12" customFormat="1" ht="11.25" x14ac:dyDescent="0.2">
      <c r="A211" s="13">
        <v>206</v>
      </c>
      <c r="B211" s="14" t="str">
        <f>Лист2!A269</f>
        <v>Сурский район</v>
      </c>
      <c r="C211" s="15">
        <f>Лист2!B269</f>
        <v>18004</v>
      </c>
      <c r="D211" s="16" t="str">
        <f>Лист2!C269</f>
        <v>МОУ СШ с. Ждамирово</v>
      </c>
      <c r="E211" s="17">
        <f>IFERROR(SUM(VLOOKUP(readme!$C211,Лист2!$B:$R,9,FALSE),VLOOKUP(readme!$C211,Лист2!$B:$R,13,FALSE),VLOOKUP(readme!$C211,Лист2!$B:$R,17,FALSE))/SUM(VLOOKUP(readme!$C211,Лист2!$B:$R,6,FALSE),VLOOKUP(readme!$C211,Лист2!$B:$R,10,FALSE),VLOOKUP(readme!$C211,Лист2!$B:$R,14,FALSE)),"-")</f>
        <v>58</v>
      </c>
      <c r="F211" s="27">
        <f>IFERROR(SUM(VLOOKUP(readme!$C211,Лист2!$B:$R,3,FALSE),VLOOKUP(readme!$C211,Лист2!$B:$R,4,FALSE),VLOOKUP(readme!$C211,Лист2!$B:$R,5,FALSE))/SUM(VLOOKUP(readme!$C211,Лист2!$B:$R,6,FALSE),VLOOKUP(readme!$C211,Лист2!$B:$R,10,FALSE),VLOOKUP(readme!$C211,Лист2!$B:$R,14,FALSE)),"-")</f>
        <v>0.75</v>
      </c>
      <c r="G211" s="18">
        <f>IFERROR(SUM(VLOOKUP(readme!$C211,Лист2!$B:$R,9,FALSE))/SUM(VLOOKUP(readme!$C211,Лист2!$B:$R,6,FALSE)),"-")</f>
        <v>46</v>
      </c>
      <c r="H211" s="19">
        <f>IF(VLOOKUP(readme!$C211,Лист2!$B:$R,6,FALSE)="0","-",VLOOKUP(readme!$C211,Лист2!$B:$R,6,FALSE))</f>
        <v>2</v>
      </c>
      <c r="I211" s="18">
        <f>IFERROR(SUM(VLOOKUP(readme!$C211,Лист2!$B:$R,13,FALSE))/SUM(VLOOKUP(readme!$C211,Лист2!$B:$R,10,FALSE)),"-")</f>
        <v>64</v>
      </c>
      <c r="J211" s="19">
        <f>IF(VLOOKUP(readme!$C211,Лист2!$B:$R,10,FALSE)="0","-",VLOOKUP(readme!$C211,Лист2!$B:$R,10,FALSE))</f>
        <v>1</v>
      </c>
      <c r="K211" s="18">
        <f>IFERROR(SUM(VLOOKUP(readme!$C211,Лист2!$B:$R,17,FALSE))/SUM(VLOOKUP(readme!$C211,Лист2!$B:$R,14,FALSE)),"-")</f>
        <v>76</v>
      </c>
      <c r="L211" s="19">
        <f>IF(VLOOKUP(readme!$C211,Лист2!$B:$R,14,FALSE)="0","-",VLOOKUP(readme!$C211,Лист2!$B:$R,14,FALSE))</f>
        <v>1</v>
      </c>
    </row>
    <row r="212" spans="1:12" s="12" customFormat="1" ht="22.5" x14ac:dyDescent="0.2">
      <c r="A212" s="13">
        <v>207</v>
      </c>
      <c r="B212" s="14" t="str">
        <f>Лист2!A270</f>
        <v>Сурский район</v>
      </c>
      <c r="C212" s="15">
        <f>Лист2!B270</f>
        <v>18002</v>
      </c>
      <c r="D212" s="16" t="str">
        <f>Лист2!C270</f>
        <v>МОУ СШ с. Астрадамовка им. Героев Советского Союза братьев Паничкиных</v>
      </c>
      <c r="E212" s="17">
        <f>IFERROR(SUM(VLOOKUP(readme!$C212,Лист2!$B:$R,9,FALSE),VLOOKUP(readme!$C212,Лист2!$B:$R,13,FALSE),VLOOKUP(readme!$C212,Лист2!$B:$R,17,FALSE))/SUM(VLOOKUP(readme!$C212,Лист2!$B:$R,6,FALSE),VLOOKUP(readme!$C212,Лист2!$B:$R,10,FALSE),VLOOKUP(readme!$C212,Лист2!$B:$R,14,FALSE)),"-")</f>
        <v>58</v>
      </c>
      <c r="F212" s="27">
        <f>IFERROR(SUM(VLOOKUP(readme!$C212,Лист2!$B:$R,3,FALSE),VLOOKUP(readme!$C212,Лист2!$B:$R,4,FALSE),VLOOKUP(readme!$C212,Лист2!$B:$R,5,FALSE))/SUM(VLOOKUP(readme!$C212,Лист2!$B:$R,6,FALSE),VLOOKUP(readme!$C212,Лист2!$B:$R,10,FALSE),VLOOKUP(readme!$C212,Лист2!$B:$R,14,FALSE)),"-")</f>
        <v>0.625</v>
      </c>
      <c r="G212" s="18">
        <f>IFERROR(SUM(VLOOKUP(readme!$C212,Лист2!$B:$R,9,FALSE))/SUM(VLOOKUP(readme!$C212,Лист2!$B:$R,6,FALSE)),"-")</f>
        <v>60.25</v>
      </c>
      <c r="H212" s="19">
        <f>IF(VLOOKUP(readme!$C212,Лист2!$B:$R,6,FALSE)="0","-",VLOOKUP(readme!$C212,Лист2!$B:$R,6,FALSE))</f>
        <v>4</v>
      </c>
      <c r="I212" s="18">
        <f>IFERROR(SUM(VLOOKUP(readme!$C212,Лист2!$B:$R,13,FALSE))/SUM(VLOOKUP(readme!$C212,Лист2!$B:$R,10,FALSE)),"-")</f>
        <v>52</v>
      </c>
      <c r="J212" s="19">
        <f>IF(VLOOKUP(readme!$C212,Лист2!$B:$R,10,FALSE)="0","-",VLOOKUP(readme!$C212,Лист2!$B:$R,10,FALSE))</f>
        <v>1</v>
      </c>
      <c r="K212" s="18">
        <f>IFERROR(SUM(VLOOKUP(readme!$C212,Лист2!$B:$R,17,FALSE))/SUM(VLOOKUP(readme!$C212,Лист2!$B:$R,14,FALSE)),"-")</f>
        <v>57</v>
      </c>
      <c r="L212" s="19">
        <f>IF(VLOOKUP(readme!$C212,Лист2!$B:$R,14,FALSE)="0","-",VLOOKUP(readme!$C212,Лист2!$B:$R,14,FALSE))</f>
        <v>3</v>
      </c>
    </row>
    <row r="213" spans="1:12" s="12" customFormat="1" ht="11.25" x14ac:dyDescent="0.2">
      <c r="A213" s="13">
        <v>208</v>
      </c>
      <c r="B213" s="14" t="str">
        <f>Лист2!A105</f>
        <v>Барышский район</v>
      </c>
      <c r="C213" s="15">
        <f>Лист2!B105</f>
        <v>3014</v>
      </c>
      <c r="D213" s="16" t="str">
        <f>Лист2!C105</f>
        <v>МБОУ СОШ р. п. Жадовка МО "Барышский район"</v>
      </c>
      <c r="E213" s="17">
        <f>IFERROR(SUM(VLOOKUP(readme!$C213,Лист2!$B:$R,9,FALSE),VLOOKUP(readme!$C213,Лист2!$B:$R,13,FALSE),VLOOKUP(readme!$C213,Лист2!$B:$R,17,FALSE))/SUM(VLOOKUP(readme!$C213,Лист2!$B:$R,6,FALSE),VLOOKUP(readme!$C213,Лист2!$B:$R,10,FALSE),VLOOKUP(readme!$C213,Лист2!$B:$R,14,FALSE)),"-")</f>
        <v>57.8</v>
      </c>
      <c r="F213" s="27">
        <f>IFERROR(SUM(VLOOKUP(readme!$C213,Лист2!$B:$R,3,FALSE),VLOOKUP(readme!$C213,Лист2!$B:$R,4,FALSE),VLOOKUP(readme!$C213,Лист2!$B:$R,5,FALSE))/SUM(VLOOKUP(readme!$C213,Лист2!$B:$R,6,FALSE),VLOOKUP(readme!$C213,Лист2!$B:$R,10,FALSE),VLOOKUP(readme!$C213,Лист2!$B:$R,14,FALSE)),"-")</f>
        <v>0.9</v>
      </c>
      <c r="G213" s="18">
        <f>IFERROR(SUM(VLOOKUP(readme!$C213,Лист2!$B:$R,9,FALSE))/SUM(VLOOKUP(readme!$C213,Лист2!$B:$R,6,FALSE)),"-")</f>
        <v>61.6</v>
      </c>
      <c r="H213" s="19">
        <f>IF(VLOOKUP(readme!$C213,Лист2!$B:$R,6,FALSE)="0","-",VLOOKUP(readme!$C213,Лист2!$B:$R,6,FALSE))</f>
        <v>5</v>
      </c>
      <c r="I213" s="18">
        <f>IFERROR(SUM(VLOOKUP(readme!$C213,Лист2!$B:$R,13,FALSE))/SUM(VLOOKUP(readme!$C213,Лист2!$B:$R,10,FALSE)),"-")</f>
        <v>47.25</v>
      </c>
      <c r="J213" s="19">
        <f>IF(VLOOKUP(readme!$C213,Лист2!$B:$R,10,FALSE)="0","-",VLOOKUP(readme!$C213,Лист2!$B:$R,10,FALSE))</f>
        <v>4</v>
      </c>
      <c r="K213" s="18">
        <f>IFERROR(SUM(VLOOKUP(readme!$C213,Лист2!$B:$R,17,FALSE))/SUM(VLOOKUP(readme!$C213,Лист2!$B:$R,14,FALSE)),"-")</f>
        <v>81</v>
      </c>
      <c r="L213" s="19">
        <f>IF(VLOOKUP(readme!$C213,Лист2!$B:$R,14,FALSE)="0","-",VLOOKUP(readme!$C213,Лист2!$B:$R,14,FALSE))</f>
        <v>1</v>
      </c>
    </row>
    <row r="214" spans="1:12" s="12" customFormat="1" ht="11.25" x14ac:dyDescent="0.2">
      <c r="A214" s="13">
        <v>209</v>
      </c>
      <c r="B214" s="14" t="str">
        <f>Лист2!A330</f>
        <v>Базарносызганский район</v>
      </c>
      <c r="C214" s="15">
        <f>Лист2!B330</f>
        <v>24005</v>
      </c>
      <c r="D214" s="16" t="str">
        <f>Лист2!C330</f>
        <v>МКОУ Сосновоборская средняя школа</v>
      </c>
      <c r="E214" s="17">
        <f>IFERROR(SUM(VLOOKUP(readme!$C214,Лист2!$B:$R,9,FALSE),VLOOKUP(readme!$C214,Лист2!$B:$R,13,FALSE),VLOOKUP(readme!$C214,Лист2!$B:$R,17,FALSE))/SUM(VLOOKUP(readme!$C214,Лист2!$B:$R,6,FALSE),VLOOKUP(readme!$C214,Лист2!$B:$R,10,FALSE),VLOOKUP(readme!$C214,Лист2!$B:$R,14,FALSE)),"-")</f>
        <v>57.5</v>
      </c>
      <c r="F214" s="27">
        <f>IFERROR(SUM(VLOOKUP(readme!$C214,Лист2!$B:$R,3,FALSE),VLOOKUP(readme!$C214,Лист2!$B:$R,4,FALSE),VLOOKUP(readme!$C214,Лист2!$B:$R,5,FALSE))/SUM(VLOOKUP(readme!$C214,Лист2!$B:$R,6,FALSE),VLOOKUP(readme!$C214,Лист2!$B:$R,10,FALSE),VLOOKUP(readme!$C214,Лист2!$B:$R,14,FALSE)),"-")</f>
        <v>1</v>
      </c>
      <c r="G214" s="18">
        <f>IFERROR(SUM(VLOOKUP(readme!$C214,Лист2!$B:$R,9,FALSE))/SUM(VLOOKUP(readme!$C214,Лист2!$B:$R,6,FALSE)),"-")</f>
        <v>57</v>
      </c>
      <c r="H214" s="19">
        <f>IF(VLOOKUP(readme!$C214,Лист2!$B:$R,6,FALSE)="0","-",VLOOKUP(readme!$C214,Лист2!$B:$R,6,FALSE))</f>
        <v>1</v>
      </c>
      <c r="I214" s="18">
        <f>IFERROR(SUM(VLOOKUP(readme!$C214,Лист2!$B:$R,13,FALSE))/SUM(VLOOKUP(readme!$C214,Лист2!$B:$R,10,FALSE)),"-")</f>
        <v>58</v>
      </c>
      <c r="J214" s="19">
        <f>IF(VLOOKUP(readme!$C214,Лист2!$B:$R,10,FALSE)="0","-",VLOOKUP(readme!$C214,Лист2!$B:$R,10,FALSE))</f>
        <v>1</v>
      </c>
      <c r="K214" s="18" t="str">
        <f>IFERROR(SUM(VLOOKUP(readme!$C214,Лист2!$B:$R,17,FALSE))/SUM(VLOOKUP(readme!$C214,Лист2!$B:$R,14,FALSE)),"-")</f>
        <v>-</v>
      </c>
      <c r="L214" s="19" t="str">
        <f>IF(VLOOKUP(readme!$C214,Лист2!$B:$R,14,FALSE)="0","-",VLOOKUP(readme!$C214,Лист2!$B:$R,14,FALSE))</f>
        <v>-</v>
      </c>
    </row>
    <row r="215" spans="1:12" s="12" customFormat="1" ht="11.25" x14ac:dyDescent="0.2">
      <c r="A215" s="13">
        <v>210</v>
      </c>
      <c r="B215" s="14" t="str">
        <f>Лист2!A248</f>
        <v>Сенгилеевский район</v>
      </c>
      <c r="C215" s="15">
        <f>Лист2!B248</f>
        <v>15008</v>
      </c>
      <c r="D215" s="16" t="str">
        <f>Лист2!C248</f>
        <v>МОУ Шиловская СШ</v>
      </c>
      <c r="E215" s="17">
        <f>IFERROR(SUM(VLOOKUP(readme!$C215,Лист2!$B:$R,9,FALSE),VLOOKUP(readme!$C215,Лист2!$B:$R,13,FALSE),VLOOKUP(readme!$C215,Лист2!$B:$R,17,FALSE))/SUM(VLOOKUP(readme!$C215,Лист2!$B:$R,6,FALSE),VLOOKUP(readme!$C215,Лист2!$B:$R,10,FALSE),VLOOKUP(readme!$C215,Лист2!$B:$R,14,FALSE)),"-")</f>
        <v>57.375</v>
      </c>
      <c r="F215" s="27">
        <f>IFERROR(SUM(VLOOKUP(readme!$C215,Лист2!$B:$R,3,FALSE),VLOOKUP(readme!$C215,Лист2!$B:$R,4,FALSE),VLOOKUP(readme!$C215,Лист2!$B:$R,5,FALSE))/SUM(VLOOKUP(readme!$C215,Лист2!$B:$R,6,FALSE),VLOOKUP(readme!$C215,Лист2!$B:$R,10,FALSE),VLOOKUP(readme!$C215,Лист2!$B:$R,14,FALSE)),"-")</f>
        <v>0.875</v>
      </c>
      <c r="G215" s="18">
        <f>IFERROR(SUM(VLOOKUP(readme!$C215,Лист2!$B:$R,9,FALSE))/SUM(VLOOKUP(readme!$C215,Лист2!$B:$R,6,FALSE)),"-")</f>
        <v>64.25</v>
      </c>
      <c r="H215" s="19">
        <f>IF(VLOOKUP(readme!$C215,Лист2!$B:$R,6,FALSE)="0","-",VLOOKUP(readme!$C215,Лист2!$B:$R,6,FALSE))</f>
        <v>4</v>
      </c>
      <c r="I215" s="18">
        <f>IFERROR(SUM(VLOOKUP(readme!$C215,Лист2!$B:$R,13,FALSE))/SUM(VLOOKUP(readme!$C215,Лист2!$B:$R,10,FALSE)),"-")</f>
        <v>51.333333333333336</v>
      </c>
      <c r="J215" s="19">
        <f>IF(VLOOKUP(readme!$C215,Лист2!$B:$R,10,FALSE)="0","-",VLOOKUP(readme!$C215,Лист2!$B:$R,10,FALSE))</f>
        <v>3</v>
      </c>
      <c r="K215" s="18">
        <f>IFERROR(SUM(VLOOKUP(readme!$C215,Лист2!$B:$R,17,FALSE))/SUM(VLOOKUP(readme!$C215,Лист2!$B:$R,14,FALSE)),"-")</f>
        <v>48</v>
      </c>
      <c r="L215" s="19">
        <f>IF(VLOOKUP(readme!$C215,Лист2!$B:$R,14,FALSE)="0","-",VLOOKUP(readme!$C215,Лист2!$B:$R,14,FALSE))</f>
        <v>1</v>
      </c>
    </row>
    <row r="216" spans="1:12" s="12" customFormat="1" ht="11.25" x14ac:dyDescent="0.2">
      <c r="A216" s="13">
        <v>211</v>
      </c>
      <c r="B216" s="14" t="str">
        <f>Лист2!A167</f>
        <v>Кузоватовский район</v>
      </c>
      <c r="C216" s="15">
        <f>Лист2!B167</f>
        <v>7001</v>
      </c>
      <c r="D216" s="16" t="str">
        <f>Лист2!C167</f>
        <v>МБОУ СШ №1 р.п. Кузоватово</v>
      </c>
      <c r="E216" s="17">
        <f>IFERROR(SUM(VLOOKUP(readme!$C216,Лист2!$B:$R,9,FALSE),VLOOKUP(readme!$C216,Лист2!$B:$R,13,FALSE),VLOOKUP(readme!$C216,Лист2!$B:$R,17,FALSE))/SUM(VLOOKUP(readme!$C216,Лист2!$B:$R,6,FALSE),VLOOKUP(readme!$C216,Лист2!$B:$R,10,FALSE),VLOOKUP(readme!$C216,Лист2!$B:$R,14,FALSE)),"-")</f>
        <v>57.354166666666664</v>
      </c>
      <c r="F216" s="27">
        <f>IFERROR(SUM(VLOOKUP(readme!$C216,Лист2!$B:$R,3,FALSE),VLOOKUP(readme!$C216,Лист2!$B:$R,4,FALSE),VLOOKUP(readme!$C216,Лист2!$B:$R,5,FALSE))/SUM(VLOOKUP(readme!$C216,Лист2!$B:$R,6,FALSE),VLOOKUP(readme!$C216,Лист2!$B:$R,10,FALSE),VLOOKUP(readme!$C216,Лист2!$B:$R,14,FALSE)),"-")</f>
        <v>0.85416666666666663</v>
      </c>
      <c r="G216" s="18">
        <f>IFERROR(SUM(VLOOKUP(readme!$C216,Лист2!$B:$R,9,FALSE))/SUM(VLOOKUP(readme!$C216,Лист2!$B:$R,6,FALSE)),"-")</f>
        <v>61.708333333333336</v>
      </c>
      <c r="H216" s="19">
        <f>IF(VLOOKUP(readme!$C216,Лист2!$B:$R,6,FALSE)="0","-",VLOOKUP(readme!$C216,Лист2!$B:$R,6,FALSE))</f>
        <v>24</v>
      </c>
      <c r="I216" s="18">
        <f>IFERROR(SUM(VLOOKUP(readme!$C216,Лист2!$B:$R,13,FALSE))/SUM(VLOOKUP(readme!$C216,Лист2!$B:$R,10,FALSE)),"-")</f>
        <v>50.94736842105263</v>
      </c>
      <c r="J216" s="19">
        <f>IF(VLOOKUP(readme!$C216,Лист2!$B:$R,10,FALSE)="0","-",VLOOKUP(readme!$C216,Лист2!$B:$R,10,FALSE))</f>
        <v>19</v>
      </c>
      <c r="K216" s="18">
        <f>IFERROR(SUM(VLOOKUP(readme!$C216,Лист2!$B:$R,17,FALSE))/SUM(VLOOKUP(readme!$C216,Лист2!$B:$R,14,FALSE)),"-")</f>
        <v>60.8</v>
      </c>
      <c r="L216" s="19">
        <f>IF(VLOOKUP(readme!$C216,Лист2!$B:$R,14,FALSE)="0","-",VLOOKUP(readme!$C216,Лист2!$B:$R,14,FALSE))</f>
        <v>5</v>
      </c>
    </row>
    <row r="217" spans="1:12" s="12" customFormat="1" ht="10.5" customHeight="1" x14ac:dyDescent="0.2">
      <c r="A217" s="13">
        <v>212</v>
      </c>
      <c r="B217" s="14" t="str">
        <f>Лист2!A108</f>
        <v>Барышский район</v>
      </c>
      <c r="C217" s="15">
        <f>Лист2!B108</f>
        <v>3002</v>
      </c>
      <c r="D217" s="16" t="str">
        <f>Лист2!C108</f>
        <v>МОУ СОШ с.Новая Бекшанка МО "Барышский район"</v>
      </c>
      <c r="E217" s="17">
        <f>IFERROR(SUM(VLOOKUP(readme!$C217,Лист2!$B:$R,9,FALSE),VLOOKUP(readme!$C217,Лист2!$B:$R,13,FALSE),VLOOKUP(readme!$C217,Лист2!$B:$R,17,FALSE))/SUM(VLOOKUP(readme!$C217,Лист2!$B:$R,6,FALSE),VLOOKUP(readme!$C217,Лист2!$B:$R,10,FALSE),VLOOKUP(readme!$C217,Лист2!$B:$R,14,FALSE)),"-")</f>
        <v>57.125</v>
      </c>
      <c r="F217" s="27">
        <f>IFERROR(SUM(VLOOKUP(readme!$C217,Лист2!$B:$R,3,FALSE),VLOOKUP(readme!$C217,Лист2!$B:$R,4,FALSE),VLOOKUP(readme!$C217,Лист2!$B:$R,5,FALSE))/SUM(VLOOKUP(readme!$C217,Лист2!$B:$R,6,FALSE),VLOOKUP(readme!$C217,Лист2!$B:$R,10,FALSE),VLOOKUP(readme!$C217,Лист2!$B:$R,14,FALSE)),"-")</f>
        <v>0.875</v>
      </c>
      <c r="G217" s="18">
        <f>IFERROR(SUM(VLOOKUP(readme!$C217,Лист2!$B:$R,9,FALSE))/SUM(VLOOKUP(readme!$C217,Лист2!$B:$R,6,FALSE)),"-")</f>
        <v>50.5</v>
      </c>
      <c r="H217" s="19">
        <f>IF(VLOOKUP(readme!$C217,Лист2!$B:$R,6,FALSE)="0","-",VLOOKUP(readme!$C217,Лист2!$B:$R,6,FALSE))</f>
        <v>4</v>
      </c>
      <c r="I217" s="18">
        <f>IFERROR(SUM(VLOOKUP(readme!$C217,Лист2!$B:$R,13,FALSE))/SUM(VLOOKUP(readme!$C217,Лист2!$B:$R,10,FALSE)),"-")</f>
        <v>61.333333333333336</v>
      </c>
      <c r="J217" s="19">
        <f>IF(VLOOKUP(readme!$C217,Лист2!$B:$R,10,FALSE)="0","-",VLOOKUP(readme!$C217,Лист2!$B:$R,10,FALSE))</f>
        <v>3</v>
      </c>
      <c r="K217" s="18">
        <f>IFERROR(SUM(VLOOKUP(readme!$C217,Лист2!$B:$R,17,FALSE))/SUM(VLOOKUP(readme!$C217,Лист2!$B:$R,14,FALSE)),"-")</f>
        <v>71</v>
      </c>
      <c r="L217" s="19">
        <f>IF(VLOOKUP(readme!$C217,Лист2!$B:$R,14,FALSE)="0","-",VLOOKUP(readme!$C217,Лист2!$B:$R,14,FALSE))</f>
        <v>1</v>
      </c>
    </row>
    <row r="218" spans="1:12" s="12" customFormat="1" ht="11.25" x14ac:dyDescent="0.2">
      <c r="A218" s="13">
        <v>213</v>
      </c>
      <c r="B218" s="14" t="str">
        <f>Лист2!A208</f>
        <v>Николаевский район</v>
      </c>
      <c r="C218" s="15">
        <f>Лист2!B208</f>
        <v>10012</v>
      </c>
      <c r="D218" s="16" t="str">
        <f>Лист2!C208</f>
        <v>МОУ Прасковьинская СШ</v>
      </c>
      <c r="E218" s="17">
        <f>IFERROR(SUM(VLOOKUP(readme!$C218,Лист2!$B:$R,9,FALSE),VLOOKUP(readme!$C218,Лист2!$B:$R,13,FALSE),VLOOKUP(readme!$C218,Лист2!$B:$R,17,FALSE))/SUM(VLOOKUP(readme!$C218,Лист2!$B:$R,6,FALSE),VLOOKUP(readme!$C218,Лист2!$B:$R,10,FALSE),VLOOKUP(readme!$C218,Лист2!$B:$R,14,FALSE)),"-")</f>
        <v>57</v>
      </c>
      <c r="F218" s="27">
        <f>IFERROR(SUM(VLOOKUP(readme!$C218,Лист2!$B:$R,3,FALSE),VLOOKUP(readme!$C218,Лист2!$B:$R,4,FALSE),VLOOKUP(readme!$C218,Лист2!$B:$R,5,FALSE))/SUM(VLOOKUP(readme!$C218,Лист2!$B:$R,6,FALSE),VLOOKUP(readme!$C218,Лист2!$B:$R,10,FALSE),VLOOKUP(readme!$C218,Лист2!$B:$R,14,FALSE)),"-")</f>
        <v>0.5</v>
      </c>
      <c r="G218" s="18">
        <f>IFERROR(SUM(VLOOKUP(readme!$C218,Лист2!$B:$R,9,FALSE))/SUM(VLOOKUP(readme!$C218,Лист2!$B:$R,6,FALSE)),"-")</f>
        <v>52</v>
      </c>
      <c r="H218" s="19">
        <f>IF(VLOOKUP(readme!$C218,Лист2!$B:$R,6,FALSE)="0","-",VLOOKUP(readme!$C218,Лист2!$B:$R,6,FALSE))</f>
        <v>3</v>
      </c>
      <c r="I218" s="18" t="str">
        <f>IFERROR(SUM(VLOOKUP(readme!$C218,Лист2!$B:$R,13,FALSE))/SUM(VLOOKUP(readme!$C218,Лист2!$B:$R,10,FALSE)),"-")</f>
        <v>-</v>
      </c>
      <c r="J218" s="19" t="str">
        <f>IF(VLOOKUP(readme!$C218,Лист2!$B:$R,10,FALSE)="0","-",VLOOKUP(readme!$C218,Лист2!$B:$R,10,FALSE))</f>
        <v>-</v>
      </c>
      <c r="K218" s="18">
        <f>IFERROR(SUM(VLOOKUP(readme!$C218,Лист2!$B:$R,17,FALSE))/SUM(VLOOKUP(readme!$C218,Лист2!$B:$R,14,FALSE)),"-")</f>
        <v>62</v>
      </c>
      <c r="L218" s="19">
        <f>IF(VLOOKUP(readme!$C218,Лист2!$B:$R,14,FALSE)="0","-",VLOOKUP(readme!$C218,Лист2!$B:$R,14,FALSE))</f>
        <v>3</v>
      </c>
    </row>
    <row r="219" spans="1:12" s="12" customFormat="1" ht="21.75" customHeight="1" x14ac:dyDescent="0.2">
      <c r="A219" s="13">
        <v>214</v>
      </c>
      <c r="B219" s="14" t="str">
        <f>Лист2!A337</f>
        <v>Министерство просвещения Ульяновской области</v>
      </c>
      <c r="C219" s="15">
        <f>Лист2!B337</f>
        <v>1301</v>
      </c>
      <c r="D219" s="16" t="str">
        <f>Лист2!C337</f>
        <v>ОГКОУ "Школа-интернат №88 "Улыбка"</v>
      </c>
      <c r="E219" s="17">
        <f>IFERROR(SUM(VLOOKUP(readme!$C219,Лист2!$B:$R,9,FALSE),VLOOKUP(readme!$C219,Лист2!$B:$R,13,FALSE),VLOOKUP(readme!$C219,Лист2!$B:$R,17,FALSE))/SUM(VLOOKUP(readme!$C219,Лист2!$B:$R,6,FALSE),VLOOKUP(readme!$C219,Лист2!$B:$R,10,FALSE),VLOOKUP(readme!$C219,Лист2!$B:$R,14,FALSE)),"-")</f>
        <v>57</v>
      </c>
      <c r="F219" s="27">
        <f>IFERROR(SUM(VLOOKUP(readme!$C219,Лист2!$B:$R,3,FALSE),VLOOKUP(readme!$C219,Лист2!$B:$R,4,FALSE),VLOOKUP(readme!$C219,Лист2!$B:$R,5,FALSE))/SUM(VLOOKUP(readme!$C219,Лист2!$B:$R,6,FALSE),VLOOKUP(readme!$C219,Лист2!$B:$R,10,FALSE),VLOOKUP(readme!$C219,Лист2!$B:$R,14,FALSE)),"-")</f>
        <v>1</v>
      </c>
      <c r="G219" s="18">
        <f>IFERROR(SUM(VLOOKUP(readme!$C219,Лист2!$B:$R,9,FALSE))/SUM(VLOOKUP(readme!$C219,Лист2!$B:$R,6,FALSE)),"-")</f>
        <v>80</v>
      </c>
      <c r="H219" s="19">
        <f>IF(VLOOKUP(readme!$C219,Лист2!$B:$R,6,FALSE)="0","-",VLOOKUP(readme!$C219,Лист2!$B:$R,6,FALSE))</f>
        <v>1</v>
      </c>
      <c r="I219" s="18">
        <f>IFERROR(SUM(VLOOKUP(readme!$C219,Лист2!$B:$R,13,FALSE))/SUM(VLOOKUP(readme!$C219,Лист2!$B:$R,10,FALSE)),"-")</f>
        <v>34</v>
      </c>
      <c r="J219" s="19">
        <f>IF(VLOOKUP(readme!$C219,Лист2!$B:$R,10,FALSE)="0","-",VLOOKUP(readme!$C219,Лист2!$B:$R,10,FALSE))</f>
        <v>1</v>
      </c>
      <c r="K219" s="18" t="str">
        <f>IFERROR(SUM(VLOOKUP(readme!$C219,Лист2!$B:$R,17,FALSE))/SUM(VLOOKUP(readme!$C219,Лист2!$B:$R,14,FALSE)),"-")</f>
        <v>-</v>
      </c>
      <c r="L219" s="19" t="str">
        <f>IF(VLOOKUP(readme!$C219,Лист2!$B:$R,14,FALSE)="0","-",VLOOKUP(readme!$C219,Лист2!$B:$R,14,FALSE))</f>
        <v>-</v>
      </c>
    </row>
    <row r="220" spans="1:12" s="12" customFormat="1" ht="11.25" x14ac:dyDescent="0.2">
      <c r="A220" s="13">
        <v>215</v>
      </c>
      <c r="B220" s="14" t="str">
        <f>Лист2!A106</f>
        <v>Барышский район</v>
      </c>
      <c r="C220" s="15">
        <f>Лист2!B106</f>
        <v>3102</v>
      </c>
      <c r="D220" s="16" t="str">
        <f>Лист2!C106</f>
        <v>МБОУ СОШ №2 МО "Барышский район"</v>
      </c>
      <c r="E220" s="17">
        <f>IFERROR(SUM(VLOOKUP(readme!$C220,Лист2!$B:$R,9,FALSE),VLOOKUP(readme!$C220,Лист2!$B:$R,13,FALSE),VLOOKUP(readme!$C220,Лист2!$B:$R,17,FALSE))/SUM(VLOOKUP(readme!$C220,Лист2!$B:$R,6,FALSE),VLOOKUP(readme!$C220,Лист2!$B:$R,10,FALSE),VLOOKUP(readme!$C220,Лист2!$B:$R,14,FALSE)),"-")</f>
        <v>56.9</v>
      </c>
      <c r="F220" s="27">
        <f>IFERROR(SUM(VLOOKUP(readme!$C220,Лист2!$B:$R,3,FALSE),VLOOKUP(readme!$C220,Лист2!$B:$R,4,FALSE),VLOOKUP(readme!$C220,Лист2!$B:$R,5,FALSE))/SUM(VLOOKUP(readme!$C220,Лист2!$B:$R,6,FALSE),VLOOKUP(readme!$C220,Лист2!$B:$R,10,FALSE),VLOOKUP(readme!$C220,Лист2!$B:$R,14,FALSE)),"-")</f>
        <v>0.8</v>
      </c>
      <c r="G220" s="18">
        <f>IFERROR(SUM(VLOOKUP(readme!$C220,Лист2!$B:$R,9,FALSE))/SUM(VLOOKUP(readme!$C220,Лист2!$B:$R,6,FALSE)),"-")</f>
        <v>61.6</v>
      </c>
      <c r="H220" s="19">
        <f>IF(VLOOKUP(readme!$C220,Лист2!$B:$R,6,FALSE)="0","-",VLOOKUP(readme!$C220,Лист2!$B:$R,6,FALSE))</f>
        <v>15</v>
      </c>
      <c r="I220" s="18">
        <f>IFERROR(SUM(VLOOKUP(readme!$C220,Лист2!$B:$R,13,FALSE))/SUM(VLOOKUP(readme!$C220,Лист2!$B:$R,10,FALSE)),"-")</f>
        <v>42.111111111111114</v>
      </c>
      <c r="J220" s="19">
        <f>IF(VLOOKUP(readme!$C220,Лист2!$B:$R,10,FALSE)="0","-",VLOOKUP(readme!$C220,Лист2!$B:$R,10,FALSE))</f>
        <v>9</v>
      </c>
      <c r="K220" s="18">
        <f>IFERROR(SUM(VLOOKUP(readme!$C220,Лист2!$B:$R,17,FALSE))/SUM(VLOOKUP(readme!$C220,Лист2!$B:$R,14,FALSE)),"-")</f>
        <v>67.333333333333329</v>
      </c>
      <c r="L220" s="19">
        <f>IF(VLOOKUP(readme!$C220,Лист2!$B:$R,14,FALSE)="0","-",VLOOKUP(readme!$C220,Лист2!$B:$R,14,FALSE))</f>
        <v>6</v>
      </c>
    </row>
    <row r="221" spans="1:12" s="12" customFormat="1" ht="11.25" x14ac:dyDescent="0.2">
      <c r="A221" s="13">
        <v>216</v>
      </c>
      <c r="B221" s="14" t="str">
        <f>Лист2!A331</f>
        <v>Базарносызганский район</v>
      </c>
      <c r="C221" s="15">
        <f>Лист2!B331</f>
        <v>24001</v>
      </c>
      <c r="D221" s="16" t="str">
        <f>Лист2!C331</f>
        <v>МКОУ Базарносызганская средняя школа №1</v>
      </c>
      <c r="E221" s="17">
        <f>IFERROR(SUM(VLOOKUP(readme!$C221,Лист2!$B:$R,9,FALSE),VLOOKUP(readme!$C221,Лист2!$B:$R,13,FALSE),VLOOKUP(readme!$C221,Лист2!$B:$R,17,FALSE))/SUM(VLOOKUP(readme!$C221,Лист2!$B:$R,6,FALSE),VLOOKUP(readme!$C221,Лист2!$B:$R,10,FALSE),VLOOKUP(readme!$C221,Лист2!$B:$R,14,FALSE)),"-")</f>
        <v>56.666666666666664</v>
      </c>
      <c r="F221" s="27">
        <f>IFERROR(SUM(VLOOKUP(readme!$C221,Лист2!$B:$R,3,FALSE),VLOOKUP(readme!$C221,Лист2!$B:$R,4,FALSE),VLOOKUP(readme!$C221,Лист2!$B:$R,5,FALSE))/SUM(VLOOKUP(readme!$C221,Лист2!$B:$R,6,FALSE),VLOOKUP(readme!$C221,Лист2!$B:$R,10,FALSE),VLOOKUP(readme!$C221,Лист2!$B:$R,14,FALSE)),"-")</f>
        <v>0.6333333333333333</v>
      </c>
      <c r="G221" s="18">
        <f>IFERROR(SUM(VLOOKUP(readme!$C221,Лист2!$B:$R,9,FALSE))/SUM(VLOOKUP(readme!$C221,Лист2!$B:$R,6,FALSE)),"-")</f>
        <v>57.666666666666664</v>
      </c>
      <c r="H221" s="19">
        <f>IF(VLOOKUP(readme!$C221,Лист2!$B:$R,6,FALSE)="0","-",VLOOKUP(readme!$C221,Лист2!$B:$R,6,FALSE))</f>
        <v>15</v>
      </c>
      <c r="I221" s="18">
        <f>IFERROR(SUM(VLOOKUP(readme!$C221,Лист2!$B:$R,13,FALSE))/SUM(VLOOKUP(readme!$C221,Лист2!$B:$R,10,FALSE)),"-")</f>
        <v>52</v>
      </c>
      <c r="J221" s="19">
        <f>IF(VLOOKUP(readme!$C221,Лист2!$B:$R,10,FALSE)="0","-",VLOOKUP(readme!$C221,Лист2!$B:$R,10,FALSE))</f>
        <v>6</v>
      </c>
      <c r="K221" s="18">
        <f>IFERROR(SUM(VLOOKUP(readme!$C221,Лист2!$B:$R,17,FALSE))/SUM(VLOOKUP(readme!$C221,Лист2!$B:$R,14,FALSE)),"-")</f>
        <v>58.111111111111114</v>
      </c>
      <c r="L221" s="19">
        <f>IF(VLOOKUP(readme!$C221,Лист2!$B:$R,14,FALSE)="0","-",VLOOKUP(readme!$C221,Лист2!$B:$R,14,FALSE))</f>
        <v>9</v>
      </c>
    </row>
    <row r="222" spans="1:12" s="12" customFormat="1" ht="11.25" x14ac:dyDescent="0.2">
      <c r="A222" s="13">
        <v>217</v>
      </c>
      <c r="B222" s="14" t="str">
        <f>Лист2!A81</f>
        <v>город Ульяновск</v>
      </c>
      <c r="C222" s="15">
        <f>Лист2!B81</f>
        <v>52064</v>
      </c>
      <c r="D222" s="16" t="str">
        <f>Лист2!C81</f>
        <v>МБОУ СШ № 64</v>
      </c>
      <c r="E222" s="17">
        <f>IFERROR(SUM(VLOOKUP(readme!$C222,Лист2!$B:$R,9,FALSE),VLOOKUP(readme!$C222,Лист2!$B:$R,13,FALSE),VLOOKUP(readme!$C222,Лист2!$B:$R,17,FALSE))/SUM(VLOOKUP(readme!$C222,Лист2!$B:$R,6,FALSE),VLOOKUP(readme!$C222,Лист2!$B:$R,10,FALSE),VLOOKUP(readme!$C222,Лист2!$B:$R,14,FALSE)),"-")</f>
        <v>56.535714285714285</v>
      </c>
      <c r="F222" s="27">
        <f>IFERROR(SUM(VLOOKUP(readme!$C222,Лист2!$B:$R,3,FALSE),VLOOKUP(readme!$C222,Лист2!$B:$R,4,FALSE),VLOOKUP(readme!$C222,Лист2!$B:$R,5,FALSE))/SUM(VLOOKUP(readme!$C222,Лист2!$B:$R,6,FALSE),VLOOKUP(readme!$C222,Лист2!$B:$R,10,FALSE),VLOOKUP(readme!$C222,Лист2!$B:$R,14,FALSE)),"-")</f>
        <v>0.58333333333333337</v>
      </c>
      <c r="G222" s="18">
        <f>IFERROR(SUM(VLOOKUP(readme!$C222,Лист2!$B:$R,9,FALSE))/SUM(VLOOKUP(readme!$C222,Лист2!$B:$R,6,FALSE)),"-")</f>
        <v>56.571428571428569</v>
      </c>
      <c r="H222" s="19">
        <f>IF(VLOOKUP(readme!$C222,Лист2!$B:$R,6,FALSE)="0","-",VLOOKUP(readme!$C222,Лист2!$B:$R,6,FALSE))</f>
        <v>42</v>
      </c>
      <c r="I222" s="18">
        <f>IFERROR(SUM(VLOOKUP(readme!$C222,Лист2!$B:$R,13,FALSE))/SUM(VLOOKUP(readme!$C222,Лист2!$B:$R,10,FALSE)),"-")</f>
        <v>39.625</v>
      </c>
      <c r="J222" s="19">
        <f>IF(VLOOKUP(readme!$C222,Лист2!$B:$R,10,FALSE)="0","-",VLOOKUP(readme!$C222,Лист2!$B:$R,10,FALSE))</f>
        <v>8</v>
      </c>
      <c r="K222" s="18">
        <f>IFERROR(SUM(VLOOKUP(readme!$C222,Лист2!$B:$R,17,FALSE))/SUM(VLOOKUP(readme!$C222,Лист2!$B:$R,14,FALSE)),"-")</f>
        <v>60.470588235294116</v>
      </c>
      <c r="L222" s="19">
        <f>IF(VLOOKUP(readme!$C222,Лист2!$B:$R,14,FALSE)="0","-",VLOOKUP(readme!$C222,Лист2!$B:$R,14,FALSE))</f>
        <v>34</v>
      </c>
    </row>
    <row r="223" spans="1:12" s="12" customFormat="1" ht="11.25" x14ac:dyDescent="0.2">
      <c r="A223" s="13">
        <v>218</v>
      </c>
      <c r="B223" s="14" t="str">
        <f>Лист2!A123</f>
        <v>Вешкаймский район</v>
      </c>
      <c r="C223" s="15">
        <f>Лист2!B123</f>
        <v>4006</v>
      </c>
      <c r="D223" s="16" t="str">
        <f>Лист2!C123</f>
        <v>МОУ Каргинская СОШ</v>
      </c>
      <c r="E223" s="17">
        <f>IFERROR(SUM(VLOOKUP(readme!$C223,Лист2!$B:$R,9,FALSE),VLOOKUP(readme!$C223,Лист2!$B:$R,13,FALSE),VLOOKUP(readme!$C223,Лист2!$B:$R,17,FALSE))/SUM(VLOOKUP(readme!$C223,Лист2!$B:$R,6,FALSE),VLOOKUP(readme!$C223,Лист2!$B:$R,10,FALSE),VLOOKUP(readme!$C223,Лист2!$B:$R,14,FALSE)),"-")</f>
        <v>56.5</v>
      </c>
      <c r="F223" s="27">
        <f>IFERROR(SUM(VLOOKUP(readme!$C223,Лист2!$B:$R,3,FALSE),VLOOKUP(readme!$C223,Лист2!$B:$R,4,FALSE),VLOOKUP(readme!$C223,Лист2!$B:$R,5,FALSE))/SUM(VLOOKUP(readme!$C223,Лист2!$B:$R,6,FALSE),VLOOKUP(readme!$C223,Лист2!$B:$R,10,FALSE),VLOOKUP(readme!$C223,Лист2!$B:$R,14,FALSE)),"-")</f>
        <v>0.55000000000000004</v>
      </c>
      <c r="G223" s="18">
        <f>IFERROR(SUM(VLOOKUP(readme!$C223,Лист2!$B:$R,9,FALSE))/SUM(VLOOKUP(readme!$C223,Лист2!$B:$R,6,FALSE)),"-")</f>
        <v>55.6</v>
      </c>
      <c r="H223" s="19">
        <f>IF(VLOOKUP(readme!$C223,Лист2!$B:$R,6,FALSE)="0","-",VLOOKUP(readme!$C223,Лист2!$B:$R,6,FALSE))</f>
        <v>10</v>
      </c>
      <c r="I223" s="18">
        <f>IFERROR(SUM(VLOOKUP(readme!$C223,Лист2!$B:$R,13,FALSE))/SUM(VLOOKUP(readme!$C223,Лист2!$B:$R,10,FALSE)),"-")</f>
        <v>40</v>
      </c>
      <c r="J223" s="19">
        <f>IF(VLOOKUP(readme!$C223,Лист2!$B:$R,10,FALSE)="0","-",VLOOKUP(readme!$C223,Лист2!$B:$R,10,FALSE))</f>
        <v>1</v>
      </c>
      <c r="K223" s="18">
        <f>IFERROR(SUM(VLOOKUP(readme!$C223,Лист2!$B:$R,17,FALSE))/SUM(VLOOKUP(readme!$C223,Лист2!$B:$R,14,FALSE)),"-")</f>
        <v>59.333333333333336</v>
      </c>
      <c r="L223" s="19">
        <f>IF(VLOOKUP(readme!$C223,Лист2!$B:$R,14,FALSE)="0","-",VLOOKUP(readme!$C223,Лист2!$B:$R,14,FALSE))</f>
        <v>9</v>
      </c>
    </row>
    <row r="224" spans="1:12" s="12" customFormat="1" ht="11.25" x14ac:dyDescent="0.2">
      <c r="A224" s="13">
        <v>219</v>
      </c>
      <c r="B224" s="14" t="str">
        <f>Лист2!A51</f>
        <v>город Ульяновск</v>
      </c>
      <c r="C224" s="15">
        <f>Лист2!B51</f>
        <v>50032</v>
      </c>
      <c r="D224" s="16" t="str">
        <f>Лист2!C51</f>
        <v>Средняя школа №32</v>
      </c>
      <c r="E224" s="17">
        <f>IFERROR(SUM(VLOOKUP(readme!$C224,Лист2!$B:$R,9,FALSE),VLOOKUP(readme!$C224,Лист2!$B:$R,13,FALSE),VLOOKUP(readme!$C224,Лист2!$B:$R,17,FALSE))/SUM(VLOOKUP(readme!$C224,Лист2!$B:$R,6,FALSE),VLOOKUP(readme!$C224,Лист2!$B:$R,10,FALSE),VLOOKUP(readme!$C224,Лист2!$B:$R,14,FALSE)),"-")</f>
        <v>56.107142857142854</v>
      </c>
      <c r="F224" s="27">
        <f>IFERROR(SUM(VLOOKUP(readme!$C224,Лист2!$B:$R,3,FALSE),VLOOKUP(readme!$C224,Лист2!$B:$R,4,FALSE),VLOOKUP(readme!$C224,Лист2!$B:$R,5,FALSE))/SUM(VLOOKUP(readme!$C224,Лист2!$B:$R,6,FALSE),VLOOKUP(readme!$C224,Лист2!$B:$R,10,FALSE),VLOOKUP(readme!$C224,Лист2!$B:$R,14,FALSE)),"-")</f>
        <v>0.8571428571428571</v>
      </c>
      <c r="G224" s="18">
        <f>IFERROR(SUM(VLOOKUP(readme!$C224,Лист2!$B:$R,9,FALSE))/SUM(VLOOKUP(readme!$C224,Лист2!$B:$R,6,FALSE)),"-")</f>
        <v>61.571428571428569</v>
      </c>
      <c r="H224" s="19">
        <f>IF(VLOOKUP(readme!$C224,Лист2!$B:$R,6,FALSE)="0","-",VLOOKUP(readme!$C224,Лист2!$B:$R,6,FALSE))</f>
        <v>14</v>
      </c>
      <c r="I224" s="18">
        <f>IFERROR(SUM(VLOOKUP(readme!$C224,Лист2!$B:$R,13,FALSE))/SUM(VLOOKUP(readme!$C224,Лист2!$B:$R,10,FALSE)),"-")</f>
        <v>47.6</v>
      </c>
      <c r="J224" s="19">
        <f>IF(VLOOKUP(readme!$C224,Лист2!$B:$R,10,FALSE)="0","-",VLOOKUP(readme!$C224,Лист2!$B:$R,10,FALSE))</f>
        <v>10</v>
      </c>
      <c r="K224" s="18">
        <f>IFERROR(SUM(VLOOKUP(readme!$C224,Лист2!$B:$R,17,FALSE))/SUM(VLOOKUP(readme!$C224,Лист2!$B:$R,14,FALSE)),"-")</f>
        <v>58.25</v>
      </c>
      <c r="L224" s="19">
        <f>IF(VLOOKUP(readme!$C224,Лист2!$B:$R,14,FALSE)="0","-",VLOOKUP(readme!$C224,Лист2!$B:$R,14,FALSE))</f>
        <v>4</v>
      </c>
    </row>
    <row r="225" spans="1:12" s="12" customFormat="1" ht="11.25" x14ac:dyDescent="0.2">
      <c r="A225" s="13">
        <v>220</v>
      </c>
      <c r="B225" s="14" t="str">
        <f>Лист2!A148</f>
        <v>Карсунский район</v>
      </c>
      <c r="C225" s="15">
        <f>Лист2!B148</f>
        <v>6011</v>
      </c>
      <c r="D225" s="16" t="str">
        <f>Лист2!C148</f>
        <v>МКОУ Сосновская СШ</v>
      </c>
      <c r="E225" s="17">
        <f>IFERROR(SUM(VLOOKUP(readme!$C225,Лист2!$B:$R,9,FALSE),VLOOKUP(readme!$C225,Лист2!$B:$R,13,FALSE),VLOOKUP(readme!$C225,Лист2!$B:$R,17,FALSE))/SUM(VLOOKUP(readme!$C225,Лист2!$B:$R,6,FALSE),VLOOKUP(readme!$C225,Лист2!$B:$R,10,FALSE),VLOOKUP(readme!$C225,Лист2!$B:$R,14,FALSE)),"-")</f>
        <v>56.1</v>
      </c>
      <c r="F225" s="27">
        <f>IFERROR(SUM(VLOOKUP(readme!$C225,Лист2!$B:$R,3,FALSE),VLOOKUP(readme!$C225,Лист2!$B:$R,4,FALSE),VLOOKUP(readme!$C225,Лист2!$B:$R,5,FALSE))/SUM(VLOOKUP(readme!$C225,Лист2!$B:$R,6,FALSE),VLOOKUP(readme!$C225,Лист2!$B:$R,10,FALSE),VLOOKUP(readme!$C225,Лист2!$B:$R,14,FALSE)),"-")</f>
        <v>0.8</v>
      </c>
      <c r="G225" s="18">
        <f>IFERROR(SUM(VLOOKUP(readme!$C225,Лист2!$B:$R,9,FALSE))/SUM(VLOOKUP(readme!$C225,Лист2!$B:$R,6,FALSE)),"-")</f>
        <v>59.8</v>
      </c>
      <c r="H225" s="19">
        <f>IF(VLOOKUP(readme!$C225,Лист2!$B:$R,6,FALSE)="0","-",VLOOKUP(readme!$C225,Лист2!$B:$R,6,FALSE))</f>
        <v>5</v>
      </c>
      <c r="I225" s="18">
        <f>IFERROR(SUM(VLOOKUP(readme!$C225,Лист2!$B:$R,13,FALSE))/SUM(VLOOKUP(readme!$C225,Лист2!$B:$R,10,FALSE)),"-")</f>
        <v>43</v>
      </c>
      <c r="J225" s="19">
        <f>IF(VLOOKUP(readme!$C225,Лист2!$B:$R,10,FALSE)="0","-",VLOOKUP(readme!$C225,Лист2!$B:$R,10,FALSE))</f>
        <v>3</v>
      </c>
      <c r="K225" s="18">
        <f>IFERROR(SUM(VLOOKUP(readme!$C225,Лист2!$B:$R,17,FALSE))/SUM(VLOOKUP(readme!$C225,Лист2!$B:$R,14,FALSE)),"-")</f>
        <v>66.5</v>
      </c>
      <c r="L225" s="19">
        <f>IF(VLOOKUP(readme!$C225,Лист2!$B:$R,14,FALSE)="0","-",VLOOKUP(readme!$C225,Лист2!$B:$R,14,FALSE))</f>
        <v>2</v>
      </c>
    </row>
    <row r="226" spans="1:12" s="12" customFormat="1" ht="22.5" x14ac:dyDescent="0.2">
      <c r="A226" s="13">
        <v>221</v>
      </c>
      <c r="B226" s="14" t="str">
        <f>Лист2!A102</f>
        <v>Барышский район</v>
      </c>
      <c r="C226" s="15">
        <f>Лист2!B102</f>
        <v>3010</v>
      </c>
      <c r="D226" s="16" t="str">
        <f>Лист2!C102</f>
        <v>МОУ СОШ р.п.Старотимошкино МО "Барышский район"</v>
      </c>
      <c r="E226" s="17">
        <f>IFERROR(SUM(VLOOKUP(readme!$C226,Лист2!$B:$R,9,FALSE),VLOOKUP(readme!$C226,Лист2!$B:$R,13,FALSE),VLOOKUP(readme!$C226,Лист2!$B:$R,17,FALSE))/SUM(VLOOKUP(readme!$C226,Лист2!$B:$R,6,FALSE),VLOOKUP(readme!$C226,Лист2!$B:$R,10,FALSE),VLOOKUP(readme!$C226,Лист2!$B:$R,14,FALSE)),"-")</f>
        <v>56.055555555555557</v>
      </c>
      <c r="F226" s="27">
        <f>IFERROR(SUM(VLOOKUP(readme!$C226,Лист2!$B:$R,3,FALSE),VLOOKUP(readme!$C226,Лист2!$B:$R,4,FALSE),VLOOKUP(readme!$C226,Лист2!$B:$R,5,FALSE))/SUM(VLOOKUP(readme!$C226,Лист2!$B:$R,6,FALSE),VLOOKUP(readme!$C226,Лист2!$B:$R,10,FALSE),VLOOKUP(readme!$C226,Лист2!$B:$R,14,FALSE)),"-")</f>
        <v>0.55555555555555558</v>
      </c>
      <c r="G226" s="18">
        <f>IFERROR(SUM(VLOOKUP(readme!$C226,Лист2!$B:$R,9,FALSE))/SUM(VLOOKUP(readme!$C226,Лист2!$B:$R,6,FALSE)),"-")</f>
        <v>57.666666666666664</v>
      </c>
      <c r="H226" s="19">
        <f>IF(VLOOKUP(readme!$C226,Лист2!$B:$R,6,FALSE)="0","-",VLOOKUP(readme!$C226,Лист2!$B:$R,6,FALSE))</f>
        <v>9</v>
      </c>
      <c r="I226" s="18">
        <f>IFERROR(SUM(VLOOKUP(readme!$C226,Лист2!$B:$R,13,FALSE))/SUM(VLOOKUP(readme!$C226,Лист2!$B:$R,10,FALSE)),"-")</f>
        <v>40</v>
      </c>
      <c r="J226" s="19">
        <f>IF(VLOOKUP(readme!$C226,Лист2!$B:$R,10,FALSE)="0","-",VLOOKUP(readme!$C226,Лист2!$B:$R,10,FALSE))</f>
        <v>2</v>
      </c>
      <c r="K226" s="18">
        <f>IFERROR(SUM(VLOOKUP(readme!$C226,Лист2!$B:$R,17,FALSE))/SUM(VLOOKUP(readme!$C226,Лист2!$B:$R,14,FALSE)),"-")</f>
        <v>58.571428571428569</v>
      </c>
      <c r="L226" s="19">
        <f>IF(VLOOKUP(readme!$C226,Лист2!$B:$R,14,FALSE)="0","-",VLOOKUP(readme!$C226,Лист2!$B:$R,14,FALSE))</f>
        <v>7</v>
      </c>
    </row>
    <row r="227" spans="1:12" s="12" customFormat="1" ht="11.25" x14ac:dyDescent="0.2">
      <c r="A227" s="13">
        <v>222</v>
      </c>
      <c r="B227" s="14" t="str">
        <f>Лист2!A146</f>
        <v>Карсунский район</v>
      </c>
      <c r="C227" s="15">
        <f>Лист2!B146</f>
        <v>6004</v>
      </c>
      <c r="D227" s="16" t="str">
        <f>Лист2!C146</f>
        <v>МКОУ Устьуренская СШ им.Н.Г.Варакина</v>
      </c>
      <c r="E227" s="17">
        <f>IFERROR(SUM(VLOOKUP(readme!$C227,Лист2!$B:$R,9,FALSE),VLOOKUP(readme!$C227,Лист2!$B:$R,13,FALSE),VLOOKUP(readme!$C227,Лист2!$B:$R,17,FALSE))/SUM(VLOOKUP(readme!$C227,Лист2!$B:$R,6,FALSE),VLOOKUP(readme!$C227,Лист2!$B:$R,10,FALSE),VLOOKUP(readme!$C227,Лист2!$B:$R,14,FALSE)),"-")</f>
        <v>56</v>
      </c>
      <c r="F227" s="27">
        <f>IFERROR(SUM(VLOOKUP(readme!$C227,Лист2!$B:$R,3,FALSE),VLOOKUP(readme!$C227,Лист2!$B:$R,4,FALSE),VLOOKUP(readme!$C227,Лист2!$B:$R,5,FALSE))/SUM(VLOOKUP(readme!$C227,Лист2!$B:$R,6,FALSE),VLOOKUP(readme!$C227,Лист2!$B:$R,10,FALSE),VLOOKUP(readme!$C227,Лист2!$B:$R,14,FALSE)),"-")</f>
        <v>0.5</v>
      </c>
      <c r="G227" s="18">
        <f>IFERROR(SUM(VLOOKUP(readme!$C227,Лист2!$B:$R,9,FALSE))/SUM(VLOOKUP(readme!$C227,Лист2!$B:$R,6,FALSE)),"-")</f>
        <v>55</v>
      </c>
      <c r="H227" s="19">
        <f>IF(VLOOKUP(readme!$C227,Лист2!$B:$R,6,FALSE)="0","-",VLOOKUP(readme!$C227,Лист2!$B:$R,6,FALSE))</f>
        <v>2</v>
      </c>
      <c r="I227" s="18" t="str">
        <f>IFERROR(SUM(VLOOKUP(readme!$C227,Лист2!$B:$R,13,FALSE))/SUM(VLOOKUP(readme!$C227,Лист2!$B:$R,10,FALSE)),"-")</f>
        <v>-</v>
      </c>
      <c r="J227" s="19" t="str">
        <f>IF(VLOOKUP(readme!$C227,Лист2!$B:$R,10,FALSE)="0","-",VLOOKUP(readme!$C227,Лист2!$B:$R,10,FALSE))</f>
        <v>-</v>
      </c>
      <c r="K227" s="18">
        <f>IFERROR(SUM(VLOOKUP(readme!$C227,Лист2!$B:$R,17,FALSE))/SUM(VLOOKUP(readme!$C227,Лист2!$B:$R,14,FALSE)),"-")</f>
        <v>57</v>
      </c>
      <c r="L227" s="19">
        <f>IF(VLOOKUP(readme!$C227,Лист2!$B:$R,14,FALSE)="0","-",VLOOKUP(readme!$C227,Лист2!$B:$R,14,FALSE))</f>
        <v>2</v>
      </c>
    </row>
    <row r="228" spans="1:12" s="12" customFormat="1" ht="11.25" x14ac:dyDescent="0.2">
      <c r="A228" s="13">
        <v>223</v>
      </c>
      <c r="B228" s="14" t="str">
        <f>Лист2!A144</f>
        <v>Карсунский район</v>
      </c>
      <c r="C228" s="15">
        <f>Лист2!B144</f>
        <v>6006</v>
      </c>
      <c r="D228" s="16" t="str">
        <f>Лист2!C144</f>
        <v>МКОУ Языковская СШ им. Н.М Языкова</v>
      </c>
      <c r="E228" s="17">
        <f>IFERROR(SUM(VLOOKUP(readme!$C228,Лист2!$B:$R,9,FALSE),VLOOKUP(readme!$C228,Лист2!$B:$R,13,FALSE),VLOOKUP(readme!$C228,Лист2!$B:$R,17,FALSE))/SUM(VLOOKUP(readme!$C228,Лист2!$B:$R,6,FALSE),VLOOKUP(readme!$C228,Лист2!$B:$R,10,FALSE),VLOOKUP(readme!$C228,Лист2!$B:$R,14,FALSE)),"-")</f>
        <v>55.833333333333336</v>
      </c>
      <c r="F228" s="27">
        <f>IFERROR(SUM(VLOOKUP(readme!$C228,Лист2!$B:$R,3,FALSE),VLOOKUP(readme!$C228,Лист2!$B:$R,4,FALSE),VLOOKUP(readme!$C228,Лист2!$B:$R,5,FALSE))/SUM(VLOOKUP(readme!$C228,Лист2!$B:$R,6,FALSE),VLOOKUP(readme!$C228,Лист2!$B:$R,10,FALSE),VLOOKUP(readme!$C228,Лист2!$B:$R,14,FALSE)),"-")</f>
        <v>0.83333333333333337</v>
      </c>
      <c r="G228" s="18">
        <f>IFERROR(SUM(VLOOKUP(readme!$C228,Лист2!$B:$R,9,FALSE))/SUM(VLOOKUP(readme!$C228,Лист2!$B:$R,6,FALSE)),"-")</f>
        <v>62.777777777777779</v>
      </c>
      <c r="H228" s="19">
        <f>IF(VLOOKUP(readme!$C228,Лист2!$B:$R,6,FALSE)="0","-",VLOOKUP(readme!$C228,Лист2!$B:$R,6,FALSE))</f>
        <v>9</v>
      </c>
      <c r="I228" s="18">
        <f>IFERROR(SUM(VLOOKUP(readme!$C228,Лист2!$B:$R,13,FALSE))/SUM(VLOOKUP(readme!$C228,Лист2!$B:$R,10,FALSE)),"-")</f>
        <v>46.166666666666664</v>
      </c>
      <c r="J228" s="19">
        <f>IF(VLOOKUP(readme!$C228,Лист2!$B:$R,10,FALSE)="0","-",VLOOKUP(readme!$C228,Лист2!$B:$R,10,FALSE))</f>
        <v>6</v>
      </c>
      <c r="K228" s="18">
        <f>IFERROR(SUM(VLOOKUP(readme!$C228,Лист2!$B:$R,17,FALSE))/SUM(VLOOKUP(readme!$C228,Лист2!$B:$R,14,FALSE)),"-")</f>
        <v>54.333333333333336</v>
      </c>
      <c r="L228" s="19">
        <f>IF(VLOOKUP(readme!$C228,Лист2!$B:$R,14,FALSE)="0","-",VLOOKUP(readme!$C228,Лист2!$B:$R,14,FALSE))</f>
        <v>3</v>
      </c>
    </row>
    <row r="229" spans="1:12" s="12" customFormat="1" ht="11.25" x14ac:dyDescent="0.2">
      <c r="A229" s="13">
        <v>224</v>
      </c>
      <c r="B229" s="14" t="str">
        <f>Лист2!A282</f>
        <v>Тереньгульский район</v>
      </c>
      <c r="C229" s="15">
        <f>Лист2!B282</f>
        <v>19002</v>
      </c>
      <c r="D229" s="16" t="str">
        <f>Лист2!C282</f>
        <v>МОУ Ясашно-Ташлинская СОШ</v>
      </c>
      <c r="E229" s="17">
        <f>IFERROR(SUM(VLOOKUP(readme!$C229,Лист2!$B:$R,9,FALSE),VLOOKUP(readme!$C229,Лист2!$B:$R,13,FALSE),VLOOKUP(readme!$C229,Лист2!$B:$R,17,FALSE))/SUM(VLOOKUP(readme!$C229,Лист2!$B:$R,6,FALSE),VLOOKUP(readme!$C229,Лист2!$B:$R,10,FALSE),VLOOKUP(readme!$C229,Лист2!$B:$R,14,FALSE)),"-")</f>
        <v>55.5</v>
      </c>
      <c r="F229" s="27">
        <f>IFERROR(SUM(VLOOKUP(readme!$C229,Лист2!$B:$R,3,FALSE),VLOOKUP(readme!$C229,Лист2!$B:$R,4,FALSE),VLOOKUP(readme!$C229,Лист2!$B:$R,5,FALSE))/SUM(VLOOKUP(readme!$C229,Лист2!$B:$R,6,FALSE),VLOOKUP(readme!$C229,Лист2!$B:$R,10,FALSE),VLOOKUP(readme!$C229,Лист2!$B:$R,14,FALSE)),"-")</f>
        <v>0.5</v>
      </c>
      <c r="G229" s="18">
        <f>IFERROR(SUM(VLOOKUP(readme!$C229,Лист2!$B:$R,9,FALSE))/SUM(VLOOKUP(readme!$C229,Лист2!$B:$R,6,FALSE)),"-")</f>
        <v>49</v>
      </c>
      <c r="H229" s="19">
        <f>IF(VLOOKUP(readme!$C229,Лист2!$B:$R,6,FALSE)="0","-",VLOOKUP(readme!$C229,Лист2!$B:$R,6,FALSE))</f>
        <v>1</v>
      </c>
      <c r="I229" s="18" t="str">
        <f>IFERROR(SUM(VLOOKUP(readme!$C229,Лист2!$B:$R,13,FALSE))/SUM(VLOOKUP(readme!$C229,Лист2!$B:$R,10,FALSE)),"-")</f>
        <v>-</v>
      </c>
      <c r="J229" s="19" t="str">
        <f>IF(VLOOKUP(readme!$C229,Лист2!$B:$R,10,FALSE)="0","-",VLOOKUP(readme!$C229,Лист2!$B:$R,10,FALSE))</f>
        <v>-</v>
      </c>
      <c r="K229" s="18">
        <f>IFERROR(SUM(VLOOKUP(readme!$C229,Лист2!$B:$R,17,FALSE))/SUM(VLOOKUP(readme!$C229,Лист2!$B:$R,14,FALSE)),"-")</f>
        <v>62</v>
      </c>
      <c r="L229" s="19">
        <f>IF(VLOOKUP(readme!$C229,Лист2!$B:$R,14,FALSE)="0","-",VLOOKUP(readme!$C229,Лист2!$B:$R,14,FALSE))</f>
        <v>1</v>
      </c>
    </row>
    <row r="230" spans="1:12" s="12" customFormat="1" ht="11.25" x14ac:dyDescent="0.2">
      <c r="A230" s="13">
        <v>225</v>
      </c>
      <c r="B230" s="14" t="str">
        <f>Лист2!A245</f>
        <v>Сенгилеевский район</v>
      </c>
      <c r="C230" s="15">
        <f>Лист2!B245</f>
        <v>15007</v>
      </c>
      <c r="D230" s="16" t="str">
        <f>Лист2!C245</f>
        <v>МОУ Силикатненская СШ</v>
      </c>
      <c r="E230" s="17">
        <f>IFERROR(SUM(VLOOKUP(readme!$C230,Лист2!$B:$R,9,FALSE),VLOOKUP(readme!$C230,Лист2!$B:$R,13,FALSE),VLOOKUP(readme!$C230,Лист2!$B:$R,17,FALSE))/SUM(VLOOKUP(readme!$C230,Лист2!$B:$R,6,FALSE),VLOOKUP(readme!$C230,Лист2!$B:$R,10,FALSE),VLOOKUP(readme!$C230,Лист2!$B:$R,14,FALSE)),"-")</f>
        <v>55.4375</v>
      </c>
      <c r="F230" s="27">
        <f>IFERROR(SUM(VLOOKUP(readme!$C230,Лист2!$B:$R,3,FALSE),VLOOKUP(readme!$C230,Лист2!$B:$R,4,FALSE),VLOOKUP(readme!$C230,Лист2!$B:$R,5,FALSE))/SUM(VLOOKUP(readme!$C230,Лист2!$B:$R,6,FALSE),VLOOKUP(readme!$C230,Лист2!$B:$R,10,FALSE),VLOOKUP(readme!$C230,Лист2!$B:$R,14,FALSE)),"-")</f>
        <v>0.875</v>
      </c>
      <c r="G230" s="18">
        <f>IFERROR(SUM(VLOOKUP(readme!$C230,Лист2!$B:$R,9,FALSE))/SUM(VLOOKUP(readme!$C230,Лист2!$B:$R,6,FALSE)),"-")</f>
        <v>58.125</v>
      </c>
      <c r="H230" s="19">
        <f>IF(VLOOKUP(readme!$C230,Лист2!$B:$R,6,FALSE)="0","-",VLOOKUP(readme!$C230,Лист2!$B:$R,6,FALSE))</f>
        <v>8</v>
      </c>
      <c r="I230" s="18">
        <f>IFERROR(SUM(VLOOKUP(readme!$C230,Лист2!$B:$R,13,FALSE))/SUM(VLOOKUP(readme!$C230,Лист2!$B:$R,10,FALSE)),"-")</f>
        <v>50.5</v>
      </c>
      <c r="J230" s="19">
        <f>IF(VLOOKUP(readme!$C230,Лист2!$B:$R,10,FALSE)="0","-",VLOOKUP(readme!$C230,Лист2!$B:$R,10,FALSE))</f>
        <v>6</v>
      </c>
      <c r="K230" s="18">
        <f>IFERROR(SUM(VLOOKUP(readme!$C230,Лист2!$B:$R,17,FALSE))/SUM(VLOOKUP(readme!$C230,Лист2!$B:$R,14,FALSE)),"-")</f>
        <v>59.5</v>
      </c>
      <c r="L230" s="19">
        <f>IF(VLOOKUP(readme!$C230,Лист2!$B:$R,14,FALSE)="0","-",VLOOKUP(readme!$C230,Лист2!$B:$R,14,FALSE))</f>
        <v>2</v>
      </c>
    </row>
    <row r="231" spans="1:12" s="12" customFormat="1" ht="11.25" x14ac:dyDescent="0.2">
      <c r="A231" s="13">
        <v>226</v>
      </c>
      <c r="B231" s="14" t="str">
        <f>Лист2!A64</f>
        <v>город Ульяновск</v>
      </c>
      <c r="C231" s="15">
        <f>Лист2!B64</f>
        <v>51002</v>
      </c>
      <c r="D231" s="16" t="str">
        <f>Лист2!C64</f>
        <v>Кротовская средняя школа</v>
      </c>
      <c r="E231" s="17">
        <f>IFERROR(SUM(VLOOKUP(readme!$C231,Лист2!$B:$R,9,FALSE),VLOOKUP(readme!$C231,Лист2!$B:$R,13,FALSE),VLOOKUP(readme!$C231,Лист2!$B:$R,17,FALSE))/SUM(VLOOKUP(readme!$C231,Лист2!$B:$R,6,FALSE),VLOOKUP(readme!$C231,Лист2!$B:$R,10,FALSE),VLOOKUP(readme!$C231,Лист2!$B:$R,14,FALSE)),"-")</f>
        <v>55.392857142857146</v>
      </c>
      <c r="F231" s="27">
        <f>IFERROR(SUM(VLOOKUP(readme!$C231,Лист2!$B:$R,3,FALSE),VLOOKUP(readme!$C231,Лист2!$B:$R,4,FALSE),VLOOKUP(readme!$C231,Лист2!$B:$R,5,FALSE))/SUM(VLOOKUP(readme!$C231,Лист2!$B:$R,6,FALSE),VLOOKUP(readme!$C231,Лист2!$B:$R,10,FALSE),VLOOKUP(readme!$C231,Лист2!$B:$R,14,FALSE)),"-")</f>
        <v>0.8928571428571429</v>
      </c>
      <c r="G231" s="18">
        <f>IFERROR(SUM(VLOOKUP(readme!$C231,Лист2!$B:$R,9,FALSE))/SUM(VLOOKUP(readme!$C231,Лист2!$B:$R,6,FALSE)),"-")</f>
        <v>56.642857142857146</v>
      </c>
      <c r="H231" s="19">
        <f>IF(VLOOKUP(readme!$C231,Лист2!$B:$R,6,FALSE)="0","-",VLOOKUP(readme!$C231,Лист2!$B:$R,6,FALSE))</f>
        <v>14</v>
      </c>
      <c r="I231" s="18">
        <f>IFERROR(SUM(VLOOKUP(readme!$C231,Лист2!$B:$R,13,FALSE))/SUM(VLOOKUP(readme!$C231,Лист2!$B:$R,10,FALSE)),"-")</f>
        <v>52.454545454545453</v>
      </c>
      <c r="J231" s="19">
        <f>IF(VLOOKUP(readme!$C231,Лист2!$B:$R,10,FALSE)="0","-",VLOOKUP(readme!$C231,Лист2!$B:$R,10,FALSE))</f>
        <v>11</v>
      </c>
      <c r="K231" s="18">
        <f>IFERROR(SUM(VLOOKUP(readme!$C231,Лист2!$B:$R,17,FALSE))/SUM(VLOOKUP(readme!$C231,Лист2!$B:$R,14,FALSE)),"-")</f>
        <v>60.333333333333336</v>
      </c>
      <c r="L231" s="19">
        <f>IF(VLOOKUP(readme!$C231,Лист2!$B:$R,14,FALSE)="0","-",VLOOKUP(readme!$C231,Лист2!$B:$R,14,FALSE))</f>
        <v>3</v>
      </c>
    </row>
    <row r="232" spans="1:12" s="12" customFormat="1" ht="11.25" x14ac:dyDescent="0.2">
      <c r="A232" s="13">
        <v>227</v>
      </c>
      <c r="B232" s="14" t="str">
        <f>Лист2!A141</f>
        <v>Карсунский район</v>
      </c>
      <c r="C232" s="15">
        <f>Лист2!B141</f>
        <v>6002</v>
      </c>
      <c r="D232" s="16" t="str">
        <f>Лист2!C141</f>
        <v>МКОУ Белозерская СШ</v>
      </c>
      <c r="E232" s="17">
        <f>IFERROR(SUM(VLOOKUP(readme!$C232,Лист2!$B:$R,9,FALSE),VLOOKUP(readme!$C232,Лист2!$B:$R,13,FALSE),VLOOKUP(readme!$C232,Лист2!$B:$R,17,FALSE))/SUM(VLOOKUP(readme!$C232,Лист2!$B:$R,6,FALSE),VLOOKUP(readme!$C232,Лист2!$B:$R,10,FALSE),VLOOKUP(readme!$C232,Лист2!$B:$R,14,FALSE)),"-")</f>
        <v>55.166666666666664</v>
      </c>
      <c r="F232" s="27">
        <f>IFERROR(SUM(VLOOKUP(readme!$C232,Лист2!$B:$R,3,FALSE),VLOOKUP(readme!$C232,Лист2!$B:$R,4,FALSE),VLOOKUP(readme!$C232,Лист2!$B:$R,5,FALSE))/SUM(VLOOKUP(readme!$C232,Лист2!$B:$R,6,FALSE),VLOOKUP(readme!$C232,Лист2!$B:$R,10,FALSE),VLOOKUP(readme!$C232,Лист2!$B:$R,14,FALSE)),"-")</f>
        <v>1</v>
      </c>
      <c r="G232" s="18">
        <f>IFERROR(SUM(VLOOKUP(readme!$C232,Лист2!$B:$R,9,FALSE))/SUM(VLOOKUP(readme!$C232,Лист2!$B:$R,6,FALSE)),"-")</f>
        <v>59.333333333333336</v>
      </c>
      <c r="H232" s="19">
        <f>IF(VLOOKUP(readme!$C232,Лист2!$B:$R,6,FALSE)="0","-",VLOOKUP(readme!$C232,Лист2!$B:$R,6,FALSE))</f>
        <v>3</v>
      </c>
      <c r="I232" s="18">
        <f>IFERROR(SUM(VLOOKUP(readme!$C232,Лист2!$B:$R,13,FALSE))/SUM(VLOOKUP(readme!$C232,Лист2!$B:$R,10,FALSE)),"-")</f>
        <v>51</v>
      </c>
      <c r="J232" s="19">
        <f>IF(VLOOKUP(readme!$C232,Лист2!$B:$R,10,FALSE)="0","-",VLOOKUP(readme!$C232,Лист2!$B:$R,10,FALSE))</f>
        <v>3</v>
      </c>
      <c r="K232" s="18" t="str">
        <f>IFERROR(SUM(VLOOKUP(readme!$C232,Лист2!$B:$R,17,FALSE))/SUM(VLOOKUP(readme!$C232,Лист2!$B:$R,14,FALSE)),"-")</f>
        <v>-</v>
      </c>
      <c r="L232" s="19" t="str">
        <f>IF(VLOOKUP(readme!$C232,Лист2!$B:$R,14,FALSE)="0","-",VLOOKUP(readme!$C232,Лист2!$B:$R,14,FALSE))</f>
        <v>-</v>
      </c>
    </row>
    <row r="233" spans="1:12" s="12" customFormat="1" ht="11.25" x14ac:dyDescent="0.2">
      <c r="A233" s="13">
        <v>228</v>
      </c>
      <c r="B233" s="14" t="str">
        <f>Лист2!A329</f>
        <v>Чердаклинский район</v>
      </c>
      <c r="C233" s="15">
        <f>Лист2!B329</f>
        <v>22016</v>
      </c>
      <c r="D233" s="16" t="str">
        <f>Лист2!C329</f>
        <v>МБОУ Первомайская СШ</v>
      </c>
      <c r="E233" s="17">
        <f>IFERROR(SUM(VLOOKUP(readme!$C233,Лист2!$B:$R,9,FALSE),VLOOKUP(readme!$C233,Лист2!$B:$R,13,FALSE),VLOOKUP(readme!$C233,Лист2!$B:$R,17,FALSE))/SUM(VLOOKUP(readme!$C233,Лист2!$B:$R,6,FALSE),VLOOKUP(readme!$C233,Лист2!$B:$R,10,FALSE),VLOOKUP(readme!$C233,Лист2!$B:$R,14,FALSE)),"-")</f>
        <v>55.142857142857146</v>
      </c>
      <c r="F233" s="27">
        <f>IFERROR(SUM(VLOOKUP(readme!$C233,Лист2!$B:$R,3,FALSE),VLOOKUP(readme!$C233,Лист2!$B:$R,4,FALSE),VLOOKUP(readme!$C233,Лист2!$B:$R,5,FALSE))/SUM(VLOOKUP(readme!$C233,Лист2!$B:$R,6,FALSE),VLOOKUP(readme!$C233,Лист2!$B:$R,10,FALSE),VLOOKUP(readme!$C233,Лист2!$B:$R,14,FALSE)),"-")</f>
        <v>0.5</v>
      </c>
      <c r="G233" s="18">
        <f>IFERROR(SUM(VLOOKUP(readme!$C233,Лист2!$B:$R,9,FALSE))/SUM(VLOOKUP(readme!$C233,Лист2!$B:$R,6,FALSE)),"-")</f>
        <v>54.285714285714285</v>
      </c>
      <c r="H233" s="19">
        <f>IF(VLOOKUP(readme!$C233,Лист2!$B:$R,6,FALSE)="0","-",VLOOKUP(readme!$C233,Лист2!$B:$R,6,FALSE))</f>
        <v>7</v>
      </c>
      <c r="I233" s="18">
        <f>IFERROR(SUM(VLOOKUP(readme!$C233,Лист2!$B:$R,13,FALSE))/SUM(VLOOKUP(readme!$C233,Лист2!$B:$R,10,FALSE)),"-")</f>
        <v>58</v>
      </c>
      <c r="J233" s="19">
        <f>IF(VLOOKUP(readme!$C233,Лист2!$B:$R,10,FALSE)="0","-",VLOOKUP(readme!$C233,Лист2!$B:$R,10,FALSE))</f>
        <v>1</v>
      </c>
      <c r="K233" s="18">
        <f>IFERROR(SUM(VLOOKUP(readme!$C233,Лист2!$B:$R,17,FALSE))/SUM(VLOOKUP(readme!$C233,Лист2!$B:$R,14,FALSE)),"-")</f>
        <v>55.666666666666664</v>
      </c>
      <c r="L233" s="19">
        <f>IF(VLOOKUP(readme!$C233,Лист2!$B:$R,14,FALSE)="0","-",VLOOKUP(readme!$C233,Лист2!$B:$R,14,FALSE))</f>
        <v>6</v>
      </c>
    </row>
    <row r="234" spans="1:12" s="12" customFormat="1" ht="11.25" x14ac:dyDescent="0.2">
      <c r="A234" s="13">
        <v>229</v>
      </c>
      <c r="B234" s="14" t="str">
        <f>Лист2!A310</f>
        <v>Цильнинский район</v>
      </c>
      <c r="C234" s="15">
        <f>Лист2!B310</f>
        <v>21015</v>
      </c>
      <c r="D234" s="16" t="str">
        <f>Лист2!C310</f>
        <v>Среднетимерсянская сш</v>
      </c>
      <c r="E234" s="17">
        <f>IFERROR(SUM(VLOOKUP(readme!$C234,Лист2!$B:$R,9,FALSE),VLOOKUP(readme!$C234,Лист2!$B:$R,13,FALSE),VLOOKUP(readme!$C234,Лист2!$B:$R,17,FALSE))/SUM(VLOOKUP(readme!$C234,Лист2!$B:$R,6,FALSE),VLOOKUP(readme!$C234,Лист2!$B:$R,10,FALSE),VLOOKUP(readme!$C234,Лист2!$B:$R,14,FALSE)),"-")</f>
        <v>55</v>
      </c>
      <c r="F234" s="27">
        <f>IFERROR(SUM(VLOOKUP(readme!$C234,Лист2!$B:$R,3,FALSE),VLOOKUP(readme!$C234,Лист2!$B:$R,4,FALSE),VLOOKUP(readme!$C234,Лист2!$B:$R,5,FALSE))/SUM(VLOOKUP(readme!$C234,Лист2!$B:$R,6,FALSE),VLOOKUP(readme!$C234,Лист2!$B:$R,10,FALSE),VLOOKUP(readme!$C234,Лист2!$B:$R,14,FALSE)),"-")</f>
        <v>0.5</v>
      </c>
      <c r="G234" s="18">
        <f>IFERROR(SUM(VLOOKUP(readme!$C234,Лист2!$B:$R,9,FALSE))/SUM(VLOOKUP(readme!$C234,Лист2!$B:$R,6,FALSE)),"-")</f>
        <v>62</v>
      </c>
      <c r="H234" s="19">
        <f>IF(VLOOKUP(readme!$C234,Лист2!$B:$R,6,FALSE)="0","-",VLOOKUP(readme!$C234,Лист2!$B:$R,6,FALSE))</f>
        <v>1</v>
      </c>
      <c r="I234" s="18" t="str">
        <f>IFERROR(SUM(VLOOKUP(readme!$C234,Лист2!$B:$R,13,FALSE))/SUM(VLOOKUP(readme!$C234,Лист2!$B:$R,10,FALSE)),"-")</f>
        <v>-</v>
      </c>
      <c r="J234" s="19" t="str">
        <f>IF(VLOOKUP(readme!$C234,Лист2!$B:$R,10,FALSE)="0","-",VLOOKUP(readme!$C234,Лист2!$B:$R,10,FALSE))</f>
        <v>-</v>
      </c>
      <c r="K234" s="18">
        <f>IFERROR(SUM(VLOOKUP(readme!$C234,Лист2!$B:$R,17,FALSE))/SUM(VLOOKUP(readme!$C234,Лист2!$B:$R,14,FALSE)),"-")</f>
        <v>48</v>
      </c>
      <c r="L234" s="19">
        <f>IF(VLOOKUP(readme!$C234,Лист2!$B:$R,14,FALSE)="0","-",VLOOKUP(readme!$C234,Лист2!$B:$R,14,FALSE))</f>
        <v>1</v>
      </c>
    </row>
    <row r="235" spans="1:12" s="12" customFormat="1" ht="11.25" x14ac:dyDescent="0.2">
      <c r="A235" s="13">
        <v>230</v>
      </c>
      <c r="B235" s="14" t="str">
        <f>Лист2!A9</f>
        <v>город Ульяновск</v>
      </c>
      <c r="C235" s="15">
        <f>Лист2!B9</f>
        <v>52041</v>
      </c>
      <c r="D235" s="16" t="str">
        <f>Лист2!C9</f>
        <v>МБОУ СШ № 41  им. А.Ф.Казанкина</v>
      </c>
      <c r="E235" s="17">
        <f>IFERROR(SUM(VLOOKUP(readme!$C235,Лист2!$B:$R,9,FALSE),VLOOKUP(readme!$C235,Лист2!$B:$R,13,FALSE),VLOOKUP(readme!$C235,Лист2!$B:$R,17,FALSE))/SUM(VLOOKUP(readme!$C235,Лист2!$B:$R,6,FALSE),VLOOKUP(readme!$C235,Лист2!$B:$R,10,FALSE),VLOOKUP(readme!$C235,Лист2!$B:$R,14,FALSE)),"-")</f>
        <v>54.698113207547166</v>
      </c>
      <c r="F235" s="27">
        <f>IFERROR(SUM(VLOOKUP(readme!$C235,Лист2!$B:$R,3,FALSE),VLOOKUP(readme!$C235,Лист2!$B:$R,4,FALSE),VLOOKUP(readme!$C235,Лист2!$B:$R,5,FALSE))/SUM(VLOOKUP(readme!$C235,Лист2!$B:$R,6,FALSE),VLOOKUP(readme!$C235,Лист2!$B:$R,10,FALSE),VLOOKUP(readme!$C235,Лист2!$B:$R,14,FALSE)),"-")</f>
        <v>0.660377358490566</v>
      </c>
      <c r="G235" s="18">
        <f>IFERROR(SUM(VLOOKUP(readme!$C235,Лист2!$B:$R,9,FALSE))/SUM(VLOOKUP(readme!$C235,Лист2!$B:$R,6,FALSE)),"-")</f>
        <v>61.875</v>
      </c>
      <c r="H235" s="19">
        <f>IF(VLOOKUP(readme!$C235,Лист2!$B:$R,6,FALSE)="0","-",VLOOKUP(readme!$C235,Лист2!$B:$R,6,FALSE))</f>
        <v>24</v>
      </c>
      <c r="I235" s="18">
        <f>IFERROR(SUM(VLOOKUP(readme!$C235,Лист2!$B:$R,13,FALSE))/SUM(VLOOKUP(readme!$C235,Лист2!$B:$R,10,FALSE)),"-")</f>
        <v>47.6</v>
      </c>
      <c r="J235" s="19">
        <f>IF(VLOOKUP(readme!$C235,Лист2!$B:$R,10,FALSE)="0","-",VLOOKUP(readme!$C235,Лист2!$B:$R,10,FALSE))</f>
        <v>15</v>
      </c>
      <c r="K235" s="18">
        <f>IFERROR(SUM(VLOOKUP(readme!$C235,Лист2!$B:$R,17,FALSE))/SUM(VLOOKUP(readme!$C235,Лист2!$B:$R,14,FALSE)),"-")</f>
        <v>50</v>
      </c>
      <c r="L235" s="19">
        <f>IF(VLOOKUP(readme!$C235,Лист2!$B:$R,14,FALSE)="0","-",VLOOKUP(readme!$C235,Лист2!$B:$R,14,FALSE))</f>
        <v>14</v>
      </c>
    </row>
    <row r="236" spans="1:12" s="12" customFormat="1" ht="11.25" x14ac:dyDescent="0.2">
      <c r="A236" s="13">
        <v>231</v>
      </c>
      <c r="B236" s="14" t="str">
        <f>Лист2!A302</f>
        <v>Цильнинский район</v>
      </c>
      <c r="C236" s="15">
        <f>Лист2!B302</f>
        <v>21012</v>
      </c>
      <c r="D236" s="16" t="str">
        <f>Лист2!C302</f>
        <v>Новоникулинская сш</v>
      </c>
      <c r="E236" s="17">
        <f>IFERROR(SUM(VLOOKUP(readme!$C236,Лист2!$B:$R,9,FALSE),VLOOKUP(readme!$C236,Лист2!$B:$R,13,FALSE),VLOOKUP(readme!$C236,Лист2!$B:$R,17,FALSE))/SUM(VLOOKUP(readme!$C236,Лист2!$B:$R,6,FALSE),VLOOKUP(readme!$C236,Лист2!$B:$R,10,FALSE),VLOOKUP(readme!$C236,Лист2!$B:$R,14,FALSE)),"-")</f>
        <v>54.571428571428569</v>
      </c>
      <c r="F236" s="27">
        <f>IFERROR(SUM(VLOOKUP(readme!$C236,Лист2!$B:$R,3,FALSE),VLOOKUP(readme!$C236,Лист2!$B:$R,4,FALSE),VLOOKUP(readme!$C236,Лист2!$B:$R,5,FALSE))/SUM(VLOOKUP(readme!$C236,Лист2!$B:$R,6,FALSE),VLOOKUP(readme!$C236,Лист2!$B:$R,10,FALSE),VLOOKUP(readme!$C236,Лист2!$B:$R,14,FALSE)),"-")</f>
        <v>0.5714285714285714</v>
      </c>
      <c r="G236" s="18">
        <f>IFERROR(SUM(VLOOKUP(readme!$C236,Лист2!$B:$R,9,FALSE))/SUM(VLOOKUP(readme!$C236,Лист2!$B:$R,6,FALSE)),"-")</f>
        <v>51.333333333333336</v>
      </c>
      <c r="H236" s="19">
        <f>IF(VLOOKUP(readme!$C236,Лист2!$B:$R,6,FALSE)="0","-",VLOOKUP(readme!$C236,Лист2!$B:$R,6,FALSE))</f>
        <v>3</v>
      </c>
      <c r="I236" s="18" t="str">
        <f>IFERROR(SUM(VLOOKUP(readme!$C236,Лист2!$B:$R,13,FALSE))/SUM(VLOOKUP(readme!$C236,Лист2!$B:$R,10,FALSE)),"-")</f>
        <v>-</v>
      </c>
      <c r="J236" s="19" t="str">
        <f>IF(VLOOKUP(readme!$C236,Лист2!$B:$R,10,FALSE)="0","-",VLOOKUP(readme!$C236,Лист2!$B:$R,10,FALSE))</f>
        <v>-</v>
      </c>
      <c r="K236" s="18">
        <f>IFERROR(SUM(VLOOKUP(readme!$C236,Лист2!$B:$R,17,FALSE))/SUM(VLOOKUP(readme!$C236,Лист2!$B:$R,14,FALSE)),"-")</f>
        <v>57</v>
      </c>
      <c r="L236" s="19">
        <f>IF(VLOOKUP(readme!$C236,Лист2!$B:$R,14,FALSE)="0","-",VLOOKUP(readme!$C236,Лист2!$B:$R,14,FALSE))</f>
        <v>4</v>
      </c>
    </row>
    <row r="237" spans="1:12" s="12" customFormat="1" ht="11.25" x14ac:dyDescent="0.2">
      <c r="A237" s="13">
        <v>232</v>
      </c>
      <c r="B237" s="14" t="str">
        <f>Лист2!A204</f>
        <v>Николаевский район</v>
      </c>
      <c r="C237" s="15">
        <f>Лист2!B204</f>
        <v>10013</v>
      </c>
      <c r="D237" s="16" t="str">
        <f>Лист2!C204</f>
        <v>МБОУ "Славкинская СШ"</v>
      </c>
      <c r="E237" s="17">
        <f>IFERROR(SUM(VLOOKUP(readme!$C237,Лист2!$B:$R,9,FALSE),VLOOKUP(readme!$C237,Лист2!$B:$R,13,FALSE),VLOOKUP(readme!$C237,Лист2!$B:$R,17,FALSE))/SUM(VLOOKUP(readme!$C237,Лист2!$B:$R,6,FALSE),VLOOKUP(readme!$C237,Лист2!$B:$R,10,FALSE),VLOOKUP(readme!$C237,Лист2!$B:$R,14,FALSE)),"-")</f>
        <v>54.5</v>
      </c>
      <c r="F237" s="27">
        <f>IFERROR(SUM(VLOOKUP(readme!$C237,Лист2!$B:$R,3,FALSE),VLOOKUP(readme!$C237,Лист2!$B:$R,4,FALSE),VLOOKUP(readme!$C237,Лист2!$B:$R,5,FALSE))/SUM(VLOOKUP(readme!$C237,Лист2!$B:$R,6,FALSE),VLOOKUP(readme!$C237,Лист2!$B:$R,10,FALSE),VLOOKUP(readme!$C237,Лист2!$B:$R,14,FALSE)),"-")</f>
        <v>0.77777777777777779</v>
      </c>
      <c r="G237" s="18">
        <f>IFERROR(SUM(VLOOKUP(readme!$C237,Лист2!$B:$R,9,FALSE))/SUM(VLOOKUP(readme!$C237,Лист2!$B:$R,6,FALSE)),"-")</f>
        <v>60.111111111111114</v>
      </c>
      <c r="H237" s="19">
        <f>IF(VLOOKUP(readme!$C237,Лист2!$B:$R,6,FALSE)="0","-",VLOOKUP(readme!$C237,Лист2!$B:$R,6,FALSE))</f>
        <v>9</v>
      </c>
      <c r="I237" s="18">
        <f>IFERROR(SUM(VLOOKUP(readme!$C237,Лист2!$B:$R,13,FALSE))/SUM(VLOOKUP(readme!$C237,Лист2!$B:$R,10,FALSE)),"-")</f>
        <v>47.833333333333336</v>
      </c>
      <c r="J237" s="19">
        <f>IF(VLOOKUP(readme!$C237,Лист2!$B:$R,10,FALSE)="0","-",VLOOKUP(readme!$C237,Лист2!$B:$R,10,FALSE))</f>
        <v>6</v>
      </c>
      <c r="K237" s="18">
        <f>IFERROR(SUM(VLOOKUP(readme!$C237,Лист2!$B:$R,17,FALSE))/SUM(VLOOKUP(readme!$C237,Лист2!$B:$R,14,FALSE)),"-")</f>
        <v>51</v>
      </c>
      <c r="L237" s="19">
        <f>IF(VLOOKUP(readme!$C237,Лист2!$B:$R,14,FALSE)="0","-",VLOOKUP(readme!$C237,Лист2!$B:$R,14,FALSE))</f>
        <v>3</v>
      </c>
    </row>
    <row r="238" spans="1:12" s="12" customFormat="1" ht="11.25" x14ac:dyDescent="0.2">
      <c r="A238" s="13">
        <v>233</v>
      </c>
      <c r="B238" s="14" t="str">
        <f>Лист2!A276</f>
        <v>Сурский район</v>
      </c>
      <c r="C238" s="15">
        <f>Лист2!B276</f>
        <v>18011</v>
      </c>
      <c r="D238" s="16" t="str">
        <f>Лист2!C276</f>
        <v>МОУ СШ с. Кезьмино</v>
      </c>
      <c r="E238" s="17">
        <f>IFERROR(SUM(VLOOKUP(readme!$C238,Лист2!$B:$R,9,FALSE),VLOOKUP(readme!$C238,Лист2!$B:$R,13,FALSE),VLOOKUP(readme!$C238,Лист2!$B:$R,17,FALSE))/SUM(VLOOKUP(readme!$C238,Лист2!$B:$R,6,FALSE),VLOOKUP(readme!$C238,Лист2!$B:$R,10,FALSE),VLOOKUP(readme!$C238,Лист2!$B:$R,14,FALSE)),"-")</f>
        <v>54.5</v>
      </c>
      <c r="F238" s="27">
        <f>IFERROR(SUM(VLOOKUP(readme!$C238,Лист2!$B:$R,3,FALSE),VLOOKUP(readme!$C238,Лист2!$B:$R,4,FALSE),VLOOKUP(readme!$C238,Лист2!$B:$R,5,FALSE))/SUM(VLOOKUP(readme!$C238,Лист2!$B:$R,6,FALSE),VLOOKUP(readme!$C238,Лист2!$B:$R,10,FALSE),VLOOKUP(readme!$C238,Лист2!$B:$R,14,FALSE)),"-")</f>
        <v>0.5</v>
      </c>
      <c r="G238" s="18">
        <f>IFERROR(SUM(VLOOKUP(readme!$C238,Лист2!$B:$R,9,FALSE))/SUM(VLOOKUP(readme!$C238,Лист2!$B:$R,6,FALSE)),"-")</f>
        <v>57</v>
      </c>
      <c r="H238" s="19">
        <f>IF(VLOOKUP(readme!$C238,Лист2!$B:$R,6,FALSE)="0","-",VLOOKUP(readme!$C238,Лист2!$B:$R,6,FALSE))</f>
        <v>1</v>
      </c>
      <c r="I238" s="18" t="str">
        <f>IFERROR(SUM(VLOOKUP(readme!$C238,Лист2!$B:$R,13,FALSE))/SUM(VLOOKUP(readme!$C238,Лист2!$B:$R,10,FALSE)),"-")</f>
        <v>-</v>
      </c>
      <c r="J238" s="19" t="str">
        <f>IF(VLOOKUP(readme!$C238,Лист2!$B:$R,10,FALSE)="0","-",VLOOKUP(readme!$C238,Лист2!$B:$R,10,FALSE))</f>
        <v>-</v>
      </c>
      <c r="K238" s="18">
        <f>IFERROR(SUM(VLOOKUP(readme!$C238,Лист2!$B:$R,17,FALSE))/SUM(VLOOKUP(readme!$C238,Лист2!$B:$R,14,FALSE)),"-")</f>
        <v>52</v>
      </c>
      <c r="L238" s="19">
        <f>IF(VLOOKUP(readme!$C238,Лист2!$B:$R,14,FALSE)="0","-",VLOOKUP(readme!$C238,Лист2!$B:$R,14,FALSE))</f>
        <v>1</v>
      </c>
    </row>
    <row r="239" spans="1:12" s="12" customFormat="1" ht="11.25" x14ac:dyDescent="0.2">
      <c r="A239" s="13">
        <v>234</v>
      </c>
      <c r="B239" s="14" t="str">
        <f>Лист2!A162</f>
        <v>Кузоватовский район</v>
      </c>
      <c r="C239" s="15">
        <f>Лист2!B162</f>
        <v>7005</v>
      </c>
      <c r="D239" s="16" t="str">
        <f>Лист2!C162</f>
        <v>МОУ СШ с.Безводовка</v>
      </c>
      <c r="E239" s="17">
        <f>IFERROR(SUM(VLOOKUP(readme!$C239,Лист2!$B:$R,9,FALSE),VLOOKUP(readme!$C239,Лист2!$B:$R,13,FALSE),VLOOKUP(readme!$C239,Лист2!$B:$R,17,FALSE))/SUM(VLOOKUP(readme!$C239,Лист2!$B:$R,6,FALSE),VLOOKUP(readme!$C239,Лист2!$B:$R,10,FALSE),VLOOKUP(readme!$C239,Лист2!$B:$R,14,FALSE)),"-")</f>
        <v>54</v>
      </c>
      <c r="F239" s="27">
        <f>IFERROR(SUM(VLOOKUP(readme!$C239,Лист2!$B:$R,3,FALSE),VLOOKUP(readme!$C239,Лист2!$B:$R,4,FALSE),VLOOKUP(readme!$C239,Лист2!$B:$R,5,FALSE))/SUM(VLOOKUP(readme!$C239,Лист2!$B:$R,6,FALSE),VLOOKUP(readme!$C239,Лист2!$B:$R,10,FALSE),VLOOKUP(readme!$C239,Лист2!$B:$R,14,FALSE)),"-")</f>
        <v>1</v>
      </c>
      <c r="G239" s="18">
        <f>IFERROR(SUM(VLOOKUP(readme!$C239,Лист2!$B:$R,9,FALSE))/SUM(VLOOKUP(readme!$C239,Лист2!$B:$R,6,FALSE)),"-")</f>
        <v>62</v>
      </c>
      <c r="H239" s="19">
        <f>IF(VLOOKUP(readme!$C239,Лист2!$B:$R,6,FALSE)="0","-",VLOOKUP(readme!$C239,Лист2!$B:$R,6,FALSE))</f>
        <v>1</v>
      </c>
      <c r="I239" s="18">
        <f>IFERROR(SUM(VLOOKUP(readme!$C239,Лист2!$B:$R,13,FALSE))/SUM(VLOOKUP(readme!$C239,Лист2!$B:$R,10,FALSE)),"-")</f>
        <v>46</v>
      </c>
      <c r="J239" s="19">
        <f>IF(VLOOKUP(readme!$C239,Лист2!$B:$R,10,FALSE)="0","-",VLOOKUP(readme!$C239,Лист2!$B:$R,10,FALSE))</f>
        <v>1</v>
      </c>
      <c r="K239" s="18" t="str">
        <f>IFERROR(SUM(VLOOKUP(readme!$C239,Лист2!$B:$R,17,FALSE))/SUM(VLOOKUP(readme!$C239,Лист2!$B:$R,14,FALSE)),"-")</f>
        <v>-</v>
      </c>
      <c r="L239" s="19" t="str">
        <f>IF(VLOOKUP(readme!$C239,Лист2!$B:$R,14,FALSE)="0","-",VLOOKUP(readme!$C239,Лист2!$B:$R,14,FALSE))</f>
        <v>-</v>
      </c>
    </row>
    <row r="240" spans="1:12" s="12" customFormat="1" ht="11.25" x14ac:dyDescent="0.2">
      <c r="A240" s="13">
        <v>235</v>
      </c>
      <c r="B240" s="14" t="str">
        <f>Лист2!A8</f>
        <v>город Ульяновск</v>
      </c>
      <c r="C240" s="15">
        <f>Лист2!B8</f>
        <v>52005</v>
      </c>
      <c r="D240" s="16" t="str">
        <f>Лист2!C8</f>
        <v>МБОУ СШ № 5 им. С.М.Кирова</v>
      </c>
      <c r="E240" s="17">
        <f>IFERROR(SUM(VLOOKUP(readme!$C240,Лист2!$B:$R,9,FALSE),VLOOKUP(readme!$C240,Лист2!$B:$R,13,FALSE),VLOOKUP(readme!$C240,Лист2!$B:$R,17,FALSE))/SUM(VLOOKUP(readme!$C240,Лист2!$B:$R,6,FALSE),VLOOKUP(readme!$C240,Лист2!$B:$R,10,FALSE),VLOOKUP(readme!$C240,Лист2!$B:$R,14,FALSE)),"-")</f>
        <v>53.702702702702702</v>
      </c>
      <c r="F240" s="27">
        <f>IFERROR(SUM(VLOOKUP(readme!$C240,Лист2!$B:$R,3,FALSE),VLOOKUP(readme!$C240,Лист2!$B:$R,4,FALSE),VLOOKUP(readme!$C240,Лист2!$B:$R,5,FALSE))/SUM(VLOOKUP(readme!$C240,Лист2!$B:$R,6,FALSE),VLOOKUP(readme!$C240,Лист2!$B:$R,10,FALSE),VLOOKUP(readme!$C240,Лист2!$B:$R,14,FALSE)),"-")</f>
        <v>0.72972972972972971</v>
      </c>
      <c r="G240" s="18">
        <f>IFERROR(SUM(VLOOKUP(readme!$C240,Лист2!$B:$R,9,FALSE))/SUM(VLOOKUP(readme!$C240,Лист2!$B:$R,6,FALSE)),"-")</f>
        <v>60.529411764705884</v>
      </c>
      <c r="H240" s="19">
        <f>IF(VLOOKUP(readme!$C240,Лист2!$B:$R,6,FALSE)="0","-",VLOOKUP(readme!$C240,Лист2!$B:$R,6,FALSE))</f>
        <v>17</v>
      </c>
      <c r="I240" s="18">
        <f>IFERROR(SUM(VLOOKUP(readme!$C240,Лист2!$B:$R,13,FALSE))/SUM(VLOOKUP(readme!$C240,Лист2!$B:$R,10,FALSE)),"-")</f>
        <v>46.454545454545453</v>
      </c>
      <c r="J240" s="19">
        <f>IF(VLOOKUP(readme!$C240,Лист2!$B:$R,10,FALSE)="0","-",VLOOKUP(readme!$C240,Лист2!$B:$R,10,FALSE))</f>
        <v>11</v>
      </c>
      <c r="K240" s="18">
        <f>IFERROR(SUM(VLOOKUP(readme!$C240,Лист2!$B:$R,17,FALSE))/SUM(VLOOKUP(readme!$C240,Лист2!$B:$R,14,FALSE)),"-")</f>
        <v>49.666666666666664</v>
      </c>
      <c r="L240" s="19">
        <f>IF(VLOOKUP(readme!$C240,Лист2!$B:$R,14,FALSE)="0","-",VLOOKUP(readme!$C240,Лист2!$B:$R,14,FALSE))</f>
        <v>9</v>
      </c>
    </row>
    <row r="241" spans="1:12" s="12" customFormat="1" ht="11.25" x14ac:dyDescent="0.2">
      <c r="A241" s="13">
        <v>236</v>
      </c>
      <c r="B241" s="14" t="str">
        <f>Лист2!A59</f>
        <v>город Ульяновск</v>
      </c>
      <c r="C241" s="15">
        <f>Лист2!B59</f>
        <v>53002</v>
      </c>
      <c r="D241" s="16" t="str">
        <f>Лист2!C59</f>
        <v>МБОУ "Плодовая СШ"</v>
      </c>
      <c r="E241" s="17">
        <f>IFERROR(SUM(VLOOKUP(readme!$C241,Лист2!$B:$R,9,FALSE),VLOOKUP(readme!$C241,Лист2!$B:$R,13,FALSE),VLOOKUP(readme!$C241,Лист2!$B:$R,17,FALSE))/SUM(VLOOKUP(readme!$C241,Лист2!$B:$R,6,FALSE),VLOOKUP(readme!$C241,Лист2!$B:$R,10,FALSE),VLOOKUP(readme!$C241,Лист2!$B:$R,14,FALSE)),"-")</f>
        <v>53.611111111111114</v>
      </c>
      <c r="F241" s="27">
        <f>IFERROR(SUM(VLOOKUP(readme!$C241,Лист2!$B:$R,3,FALSE),VLOOKUP(readme!$C241,Лист2!$B:$R,4,FALSE),VLOOKUP(readme!$C241,Лист2!$B:$R,5,FALSE))/SUM(VLOOKUP(readme!$C241,Лист2!$B:$R,6,FALSE),VLOOKUP(readme!$C241,Лист2!$B:$R,10,FALSE),VLOOKUP(readme!$C241,Лист2!$B:$R,14,FALSE)),"-")</f>
        <v>0.83333333333333337</v>
      </c>
      <c r="G241" s="18">
        <f>IFERROR(SUM(VLOOKUP(readme!$C241,Лист2!$B:$R,9,FALSE))/SUM(VLOOKUP(readme!$C241,Лист2!$B:$R,6,FALSE)),"-")</f>
        <v>56</v>
      </c>
      <c r="H241" s="19">
        <f>IF(VLOOKUP(readme!$C241,Лист2!$B:$R,6,FALSE)="0","-",VLOOKUP(readme!$C241,Лист2!$B:$R,6,FALSE))</f>
        <v>9</v>
      </c>
      <c r="I241" s="18">
        <f>IFERROR(SUM(VLOOKUP(readme!$C241,Лист2!$B:$R,13,FALSE))/SUM(VLOOKUP(readme!$C241,Лист2!$B:$R,10,FALSE)),"-")</f>
        <v>44.166666666666664</v>
      </c>
      <c r="J241" s="19">
        <f>IF(VLOOKUP(readme!$C241,Лист2!$B:$R,10,FALSE)="0","-",VLOOKUP(readme!$C241,Лист2!$B:$R,10,FALSE))</f>
        <v>6</v>
      </c>
      <c r="K241" s="18">
        <f>IFERROR(SUM(VLOOKUP(readme!$C241,Лист2!$B:$R,17,FALSE))/SUM(VLOOKUP(readme!$C241,Лист2!$B:$R,14,FALSE)),"-")</f>
        <v>65.333333333333329</v>
      </c>
      <c r="L241" s="19">
        <f>IF(VLOOKUP(readme!$C241,Лист2!$B:$R,14,FALSE)="0","-",VLOOKUP(readme!$C241,Лист2!$B:$R,14,FALSE))</f>
        <v>3</v>
      </c>
    </row>
    <row r="242" spans="1:12" s="12" customFormat="1" ht="11.25" x14ac:dyDescent="0.2">
      <c r="A242" s="13">
        <v>237</v>
      </c>
      <c r="B242" s="14" t="str">
        <f>Лист2!A38</f>
        <v>город Ульяновск</v>
      </c>
      <c r="C242" s="15">
        <f>Лист2!B38</f>
        <v>51049</v>
      </c>
      <c r="D242" s="16" t="str">
        <f>Лист2!C38</f>
        <v>МБОУ "СШ № 49"</v>
      </c>
      <c r="E242" s="17">
        <f>IFERROR(SUM(VLOOKUP(readme!$C242,Лист2!$B:$R,9,FALSE),VLOOKUP(readme!$C242,Лист2!$B:$R,13,FALSE),VLOOKUP(readme!$C242,Лист2!$B:$R,17,FALSE))/SUM(VLOOKUP(readme!$C242,Лист2!$B:$R,6,FALSE),VLOOKUP(readme!$C242,Лист2!$B:$R,10,FALSE),VLOOKUP(readme!$C242,Лист2!$B:$R,14,FALSE)),"-")</f>
        <v>53.3</v>
      </c>
      <c r="F242" s="27">
        <f>IFERROR(SUM(VLOOKUP(readme!$C242,Лист2!$B:$R,3,FALSE),VLOOKUP(readme!$C242,Лист2!$B:$R,4,FALSE),VLOOKUP(readme!$C242,Лист2!$B:$R,5,FALSE))/SUM(VLOOKUP(readme!$C242,Лист2!$B:$R,6,FALSE),VLOOKUP(readme!$C242,Лист2!$B:$R,10,FALSE),VLOOKUP(readme!$C242,Лист2!$B:$R,14,FALSE)),"-")</f>
        <v>0.85</v>
      </c>
      <c r="G242" s="18">
        <f>IFERROR(SUM(VLOOKUP(readme!$C242,Лист2!$B:$R,9,FALSE))/SUM(VLOOKUP(readme!$C242,Лист2!$B:$R,6,FALSE)),"-")</f>
        <v>60</v>
      </c>
      <c r="H242" s="19">
        <f>IF(VLOOKUP(readme!$C242,Лист2!$B:$R,6,FALSE)="0","-",VLOOKUP(readme!$C242,Лист2!$B:$R,6,FALSE))</f>
        <v>10</v>
      </c>
      <c r="I242" s="18">
        <f>IFERROR(SUM(VLOOKUP(readme!$C242,Лист2!$B:$R,13,FALSE))/SUM(VLOOKUP(readme!$C242,Лист2!$B:$R,10,FALSE)),"-")</f>
        <v>44.857142857142854</v>
      </c>
      <c r="J242" s="19">
        <f>IF(VLOOKUP(readme!$C242,Лист2!$B:$R,10,FALSE)="0","-",VLOOKUP(readme!$C242,Лист2!$B:$R,10,FALSE))</f>
        <v>7</v>
      </c>
      <c r="K242" s="18">
        <f>IFERROR(SUM(VLOOKUP(readme!$C242,Лист2!$B:$R,17,FALSE))/SUM(VLOOKUP(readme!$C242,Лист2!$B:$R,14,FALSE)),"-")</f>
        <v>50.666666666666664</v>
      </c>
      <c r="L242" s="19">
        <f>IF(VLOOKUP(readme!$C242,Лист2!$B:$R,14,FALSE)="0","-",VLOOKUP(readme!$C242,Лист2!$B:$R,14,FALSE))</f>
        <v>3</v>
      </c>
    </row>
    <row r="243" spans="1:12" s="12" customFormat="1" ht="11.25" x14ac:dyDescent="0.2">
      <c r="A243" s="13">
        <v>238</v>
      </c>
      <c r="B243" s="14" t="str">
        <f>Лист2!A283</f>
        <v>Тереньгульский район</v>
      </c>
      <c r="C243" s="15">
        <f>Лист2!B283</f>
        <v>19003</v>
      </c>
      <c r="D243" s="16" t="str">
        <f>Лист2!C283</f>
        <v>МОУ Скугареевская СОШ</v>
      </c>
      <c r="E243" s="17">
        <f>IFERROR(SUM(VLOOKUP(readme!$C243,Лист2!$B:$R,9,FALSE),VLOOKUP(readme!$C243,Лист2!$B:$R,13,FALSE),VLOOKUP(readme!$C243,Лист2!$B:$R,17,FALSE))/SUM(VLOOKUP(readme!$C243,Лист2!$B:$R,6,FALSE),VLOOKUP(readme!$C243,Лист2!$B:$R,10,FALSE),VLOOKUP(readme!$C243,Лист2!$B:$R,14,FALSE)),"-")</f>
        <v>53.142857142857146</v>
      </c>
      <c r="F243" s="27">
        <f>IFERROR(SUM(VLOOKUP(readme!$C243,Лист2!$B:$R,3,FALSE),VLOOKUP(readme!$C243,Лист2!$B:$R,4,FALSE),VLOOKUP(readme!$C243,Лист2!$B:$R,5,FALSE))/SUM(VLOOKUP(readme!$C243,Лист2!$B:$R,6,FALSE),VLOOKUP(readme!$C243,Лист2!$B:$R,10,FALSE),VLOOKUP(readme!$C243,Лист2!$B:$R,14,FALSE)),"-")</f>
        <v>0.7857142857142857</v>
      </c>
      <c r="G243" s="18">
        <f>IFERROR(SUM(VLOOKUP(readme!$C243,Лист2!$B:$R,9,FALSE))/SUM(VLOOKUP(readme!$C243,Лист2!$B:$R,6,FALSE)),"-")</f>
        <v>55</v>
      </c>
      <c r="H243" s="19">
        <f>IF(VLOOKUP(readme!$C243,Лист2!$B:$R,6,FALSE)="0","-",VLOOKUP(readme!$C243,Лист2!$B:$R,6,FALSE))</f>
        <v>7</v>
      </c>
      <c r="I243" s="18">
        <f>IFERROR(SUM(VLOOKUP(readme!$C243,Лист2!$B:$R,13,FALSE))/SUM(VLOOKUP(readme!$C243,Лист2!$B:$R,10,FALSE)),"-")</f>
        <v>48.25</v>
      </c>
      <c r="J243" s="19">
        <f>IF(VLOOKUP(readme!$C243,Лист2!$B:$R,10,FALSE)="0","-",VLOOKUP(readme!$C243,Лист2!$B:$R,10,FALSE))</f>
        <v>4</v>
      </c>
      <c r="K243" s="18">
        <f>IFERROR(SUM(VLOOKUP(readme!$C243,Лист2!$B:$R,17,FALSE))/SUM(VLOOKUP(readme!$C243,Лист2!$B:$R,14,FALSE)),"-")</f>
        <v>55.333333333333336</v>
      </c>
      <c r="L243" s="19">
        <f>IF(VLOOKUP(readme!$C243,Лист2!$B:$R,14,FALSE)="0","-",VLOOKUP(readme!$C243,Лист2!$B:$R,14,FALSE))</f>
        <v>3</v>
      </c>
    </row>
    <row r="244" spans="1:12" s="12" customFormat="1" ht="11.25" x14ac:dyDescent="0.2">
      <c r="A244" s="13">
        <v>239</v>
      </c>
      <c r="B244" s="14" t="str">
        <f>Лист2!A306</f>
        <v>Цильнинский район</v>
      </c>
      <c r="C244" s="15">
        <f>Лист2!B306</f>
        <v>21009</v>
      </c>
      <c r="D244" s="16" t="str">
        <f>Лист2!C306</f>
        <v>Мокробугурнинская сш</v>
      </c>
      <c r="E244" s="17">
        <f>IFERROR(SUM(VLOOKUP(readme!$C244,Лист2!$B:$R,9,FALSE),VLOOKUP(readme!$C244,Лист2!$B:$R,13,FALSE),VLOOKUP(readme!$C244,Лист2!$B:$R,17,FALSE))/SUM(VLOOKUP(readme!$C244,Лист2!$B:$R,6,FALSE),VLOOKUP(readme!$C244,Лист2!$B:$R,10,FALSE),VLOOKUP(readme!$C244,Лист2!$B:$R,14,FALSE)),"-")</f>
        <v>52.5</v>
      </c>
      <c r="F244" s="27">
        <f>IFERROR(SUM(VLOOKUP(readme!$C244,Лист2!$B:$R,3,FALSE),VLOOKUP(readme!$C244,Лист2!$B:$R,4,FALSE),VLOOKUP(readme!$C244,Лист2!$B:$R,5,FALSE))/SUM(VLOOKUP(readme!$C244,Лист2!$B:$R,6,FALSE),VLOOKUP(readme!$C244,Лист2!$B:$R,10,FALSE),VLOOKUP(readme!$C244,Лист2!$B:$R,14,FALSE)),"-")</f>
        <v>1</v>
      </c>
      <c r="G244" s="18">
        <f>IFERROR(SUM(VLOOKUP(readme!$C244,Лист2!$B:$R,9,FALSE))/SUM(VLOOKUP(readme!$C244,Лист2!$B:$R,6,FALSE)),"-")</f>
        <v>41</v>
      </c>
      <c r="H244" s="19">
        <f>IF(VLOOKUP(readme!$C244,Лист2!$B:$R,6,FALSE)="0","-",VLOOKUP(readme!$C244,Лист2!$B:$R,6,FALSE))</f>
        <v>1</v>
      </c>
      <c r="I244" s="18">
        <f>IFERROR(SUM(VLOOKUP(readme!$C244,Лист2!$B:$R,13,FALSE))/SUM(VLOOKUP(readme!$C244,Лист2!$B:$R,10,FALSE)),"-")</f>
        <v>64</v>
      </c>
      <c r="J244" s="19">
        <f>IF(VLOOKUP(readme!$C244,Лист2!$B:$R,10,FALSE)="0","-",VLOOKUP(readme!$C244,Лист2!$B:$R,10,FALSE))</f>
        <v>1</v>
      </c>
      <c r="K244" s="18" t="str">
        <f>IFERROR(SUM(VLOOKUP(readme!$C244,Лист2!$B:$R,17,FALSE))/SUM(VLOOKUP(readme!$C244,Лист2!$B:$R,14,FALSE)),"-")</f>
        <v>-</v>
      </c>
      <c r="L244" s="19" t="str">
        <f>IF(VLOOKUP(readme!$C244,Лист2!$B:$R,14,FALSE)="0","-",VLOOKUP(readme!$C244,Лист2!$B:$R,14,FALSE))</f>
        <v>-</v>
      </c>
    </row>
    <row r="245" spans="1:12" s="12" customFormat="1" ht="11.25" x14ac:dyDescent="0.2">
      <c r="A245" s="13">
        <v>240</v>
      </c>
      <c r="B245" s="14" t="str">
        <f>Лист2!A264</f>
        <v>Старомайнский район</v>
      </c>
      <c r="C245" s="15">
        <f>Лист2!B264</f>
        <v>17006</v>
      </c>
      <c r="D245" s="16" t="str">
        <f>Лист2!C264</f>
        <v>МКОО Краснореченская СШ</v>
      </c>
      <c r="E245" s="17">
        <f>IFERROR(SUM(VLOOKUP(readme!$C245,Лист2!$B:$R,9,FALSE),VLOOKUP(readme!$C245,Лист2!$B:$R,13,FALSE),VLOOKUP(readme!$C245,Лист2!$B:$R,17,FALSE))/SUM(VLOOKUP(readme!$C245,Лист2!$B:$R,6,FALSE),VLOOKUP(readme!$C245,Лист2!$B:$R,10,FALSE),VLOOKUP(readme!$C245,Лист2!$B:$R,14,FALSE)),"-")</f>
        <v>51.1</v>
      </c>
      <c r="F245" s="27">
        <f>IFERROR(SUM(VLOOKUP(readme!$C245,Лист2!$B:$R,3,FALSE),VLOOKUP(readme!$C245,Лист2!$B:$R,4,FALSE),VLOOKUP(readme!$C245,Лист2!$B:$R,5,FALSE))/SUM(VLOOKUP(readme!$C245,Лист2!$B:$R,6,FALSE),VLOOKUP(readme!$C245,Лист2!$B:$R,10,FALSE),VLOOKUP(readme!$C245,Лист2!$B:$R,14,FALSE)),"-")</f>
        <v>0.9</v>
      </c>
      <c r="G245" s="18">
        <f>IFERROR(SUM(VLOOKUP(readme!$C245,Лист2!$B:$R,9,FALSE))/SUM(VLOOKUP(readme!$C245,Лист2!$B:$R,6,FALSE)),"-")</f>
        <v>57</v>
      </c>
      <c r="H245" s="19">
        <f>IF(VLOOKUP(readme!$C245,Лист2!$B:$R,6,FALSE)="0","-",VLOOKUP(readme!$C245,Лист2!$B:$R,6,FALSE))</f>
        <v>5</v>
      </c>
      <c r="I245" s="18">
        <f>IFERROR(SUM(VLOOKUP(readme!$C245,Лист2!$B:$R,13,FALSE))/SUM(VLOOKUP(readme!$C245,Лист2!$B:$R,10,FALSE)),"-")</f>
        <v>45.75</v>
      </c>
      <c r="J245" s="19">
        <f>IF(VLOOKUP(readme!$C245,Лист2!$B:$R,10,FALSE)="0","-",VLOOKUP(readme!$C245,Лист2!$B:$R,10,FALSE))</f>
        <v>4</v>
      </c>
      <c r="K245" s="18">
        <f>IFERROR(SUM(VLOOKUP(readme!$C245,Лист2!$B:$R,17,FALSE))/SUM(VLOOKUP(readme!$C245,Лист2!$B:$R,14,FALSE)),"-")</f>
        <v>43</v>
      </c>
      <c r="L245" s="19">
        <f>IF(VLOOKUP(readme!$C245,Лист2!$B:$R,14,FALSE)="0","-",VLOOKUP(readme!$C245,Лист2!$B:$R,14,FALSE))</f>
        <v>1</v>
      </c>
    </row>
    <row r="246" spans="1:12" s="12" customFormat="1" ht="11.25" x14ac:dyDescent="0.2">
      <c r="A246" s="13">
        <v>241</v>
      </c>
      <c r="B246" s="14" t="str">
        <f>Лист2!A325</f>
        <v>Чердаклинский район</v>
      </c>
      <c r="C246" s="15">
        <f>Лист2!B325</f>
        <v>22010</v>
      </c>
      <c r="D246" s="16" t="str">
        <f>Лист2!C325</f>
        <v>МОУ Крестовогородищенская СШ</v>
      </c>
      <c r="E246" s="17">
        <f>IFERROR(SUM(VLOOKUP(readme!$C246,Лист2!$B:$R,9,FALSE),VLOOKUP(readme!$C246,Лист2!$B:$R,13,FALSE),VLOOKUP(readme!$C246,Лист2!$B:$R,17,FALSE))/SUM(VLOOKUP(readme!$C246,Лист2!$B:$R,6,FALSE),VLOOKUP(readme!$C246,Лист2!$B:$R,10,FALSE),VLOOKUP(readme!$C246,Лист2!$B:$R,14,FALSE)),"-")</f>
        <v>50.07692307692308</v>
      </c>
      <c r="F246" s="27">
        <f>IFERROR(SUM(VLOOKUP(readme!$C246,Лист2!$B:$R,3,FALSE),VLOOKUP(readme!$C246,Лист2!$B:$R,4,FALSE),VLOOKUP(readme!$C246,Лист2!$B:$R,5,FALSE))/SUM(VLOOKUP(readme!$C246,Лист2!$B:$R,6,FALSE),VLOOKUP(readme!$C246,Лист2!$B:$R,10,FALSE),VLOOKUP(readme!$C246,Лист2!$B:$R,14,FALSE)),"-")</f>
        <v>0.46153846153846156</v>
      </c>
      <c r="G246" s="18">
        <f>IFERROR(SUM(VLOOKUP(readme!$C246,Лист2!$B:$R,9,FALSE))/SUM(VLOOKUP(readme!$C246,Лист2!$B:$R,6,FALSE)),"-")</f>
        <v>51.833333333333336</v>
      </c>
      <c r="H246" s="19">
        <f>IF(VLOOKUP(readme!$C246,Лист2!$B:$R,6,FALSE)="0","-",VLOOKUP(readme!$C246,Лист2!$B:$R,6,FALSE))</f>
        <v>6</v>
      </c>
      <c r="I246" s="18">
        <f>IFERROR(SUM(VLOOKUP(readme!$C246,Лист2!$B:$R,13,FALSE))/SUM(VLOOKUP(readme!$C246,Лист2!$B:$R,10,FALSE)),"-")</f>
        <v>64</v>
      </c>
      <c r="J246" s="19">
        <f>IF(VLOOKUP(readme!$C246,Лист2!$B:$R,10,FALSE)="0","-",VLOOKUP(readme!$C246,Лист2!$B:$R,10,FALSE))</f>
        <v>1</v>
      </c>
      <c r="K246" s="18">
        <f>IFERROR(SUM(VLOOKUP(readme!$C246,Лист2!$B:$R,17,FALSE))/SUM(VLOOKUP(readme!$C246,Лист2!$B:$R,14,FALSE)),"-")</f>
        <v>46</v>
      </c>
      <c r="L246" s="19">
        <f>IF(VLOOKUP(readme!$C246,Лист2!$B:$R,14,FALSE)="0","-",VLOOKUP(readme!$C246,Лист2!$B:$R,14,FALSE))</f>
        <v>6</v>
      </c>
    </row>
    <row r="247" spans="1:12" s="12" customFormat="1" ht="11.25" x14ac:dyDescent="0.2">
      <c r="A247" s="13">
        <v>242</v>
      </c>
      <c r="B247" s="14" t="str">
        <f>Лист2!A37</f>
        <v>город Ульяновск</v>
      </c>
      <c r="C247" s="15">
        <f>Лист2!B37</f>
        <v>51007</v>
      </c>
      <c r="D247" s="16" t="str">
        <f>Лист2!C37</f>
        <v>МБОУ КШ № 7 им. В.В. Кашкадамовой</v>
      </c>
      <c r="E247" s="17">
        <f>IFERROR(SUM(VLOOKUP(readme!$C247,Лист2!$B:$R,9,FALSE),VLOOKUP(readme!$C247,Лист2!$B:$R,13,FALSE),VLOOKUP(readme!$C247,Лист2!$B:$R,17,FALSE))/SUM(VLOOKUP(readme!$C247,Лист2!$B:$R,6,FALSE),VLOOKUP(readme!$C247,Лист2!$B:$R,10,FALSE),VLOOKUP(readme!$C247,Лист2!$B:$R,14,FALSE)),"-")</f>
        <v>50.033333333333331</v>
      </c>
      <c r="F247" s="27">
        <f>IFERROR(SUM(VLOOKUP(readme!$C247,Лист2!$B:$R,3,FALSE),VLOOKUP(readme!$C247,Лист2!$B:$R,4,FALSE),VLOOKUP(readme!$C247,Лист2!$B:$R,5,FALSE))/SUM(VLOOKUP(readme!$C247,Лист2!$B:$R,6,FALSE),VLOOKUP(readme!$C247,Лист2!$B:$R,10,FALSE),VLOOKUP(readme!$C247,Лист2!$B:$R,14,FALSE)),"-")</f>
        <v>0.73333333333333328</v>
      </c>
      <c r="G247" s="18">
        <f>IFERROR(SUM(VLOOKUP(readme!$C247,Лист2!$B:$R,9,FALSE))/SUM(VLOOKUP(readme!$C247,Лист2!$B:$R,6,FALSE)),"-")</f>
        <v>55.310344827586206</v>
      </c>
      <c r="H247" s="19">
        <f>IF(VLOOKUP(readme!$C247,Лист2!$B:$R,6,FALSE)="0","-",VLOOKUP(readme!$C247,Лист2!$B:$R,6,FALSE))</f>
        <v>29</v>
      </c>
      <c r="I247" s="18">
        <f>IFERROR(SUM(VLOOKUP(readme!$C247,Лист2!$B:$R,13,FALSE))/SUM(VLOOKUP(readme!$C247,Лист2!$B:$R,10,FALSE)),"-")</f>
        <v>37.176470588235297</v>
      </c>
      <c r="J247" s="19">
        <f>IF(VLOOKUP(readme!$C247,Лист2!$B:$R,10,FALSE)="0","-",VLOOKUP(readme!$C247,Лист2!$B:$R,10,FALSE))</f>
        <v>17</v>
      </c>
      <c r="K247" s="18">
        <f>IFERROR(SUM(VLOOKUP(readme!$C247,Лист2!$B:$R,17,FALSE))/SUM(VLOOKUP(readme!$C247,Лист2!$B:$R,14,FALSE)),"-")</f>
        <v>54.714285714285715</v>
      </c>
      <c r="L247" s="19">
        <f>IF(VLOOKUP(readme!$C247,Лист2!$B:$R,14,FALSE)="0","-",VLOOKUP(readme!$C247,Лист2!$B:$R,14,FALSE))</f>
        <v>14</v>
      </c>
    </row>
    <row r="248" spans="1:12" s="12" customFormat="1" ht="11.25" x14ac:dyDescent="0.2">
      <c r="A248" s="13">
        <v>243</v>
      </c>
      <c r="B248" s="14" t="str">
        <f>Лист2!A273</f>
        <v>Сурский район</v>
      </c>
      <c r="C248" s="15">
        <f>Лист2!B273</f>
        <v>18014</v>
      </c>
      <c r="D248" s="16" t="str">
        <f>Лист2!C273</f>
        <v>МОУ Чеботаевская СШ</v>
      </c>
      <c r="E248" s="17">
        <f>IFERROR(SUM(VLOOKUP(readme!$C248,Лист2!$B:$R,9,FALSE),VLOOKUP(readme!$C248,Лист2!$B:$R,13,FALSE),VLOOKUP(readme!$C248,Лист2!$B:$R,17,FALSE))/SUM(VLOOKUP(readme!$C248,Лист2!$B:$R,6,FALSE),VLOOKUP(readme!$C248,Лист2!$B:$R,10,FALSE),VLOOKUP(readme!$C248,Лист2!$B:$R,14,FALSE)),"-")</f>
        <v>49</v>
      </c>
      <c r="F248" s="27">
        <f>IFERROR(SUM(VLOOKUP(readme!$C248,Лист2!$B:$R,3,FALSE),VLOOKUP(readme!$C248,Лист2!$B:$R,4,FALSE),VLOOKUP(readme!$C248,Лист2!$B:$R,5,FALSE))/SUM(VLOOKUP(readme!$C248,Лист2!$B:$R,6,FALSE),VLOOKUP(readme!$C248,Лист2!$B:$R,10,FALSE),VLOOKUP(readme!$C248,Лист2!$B:$R,14,FALSE)),"-")</f>
        <v>0.66666666666666663</v>
      </c>
      <c r="G248" s="18">
        <f>IFERROR(SUM(VLOOKUP(readme!$C248,Лист2!$B:$R,9,FALSE))/SUM(VLOOKUP(readme!$C248,Лист2!$B:$R,6,FALSE)),"-")</f>
        <v>59</v>
      </c>
      <c r="H248" s="19">
        <f>IF(VLOOKUP(readme!$C248,Лист2!$B:$R,6,FALSE)="0","-",VLOOKUP(readme!$C248,Лист2!$B:$R,6,FALSE))</f>
        <v>3</v>
      </c>
      <c r="I248" s="18">
        <f>IFERROR(SUM(VLOOKUP(readme!$C248,Лист2!$B:$R,13,FALSE))/SUM(VLOOKUP(readme!$C248,Лист2!$B:$R,10,FALSE)),"-")</f>
        <v>49</v>
      </c>
      <c r="J248" s="19">
        <f>IF(VLOOKUP(readme!$C248,Лист2!$B:$R,10,FALSE)="0","-",VLOOKUP(readme!$C248,Лист2!$B:$R,10,FALSE))</f>
        <v>2</v>
      </c>
      <c r="K248" s="18">
        <f>IFERROR(SUM(VLOOKUP(readme!$C248,Лист2!$B:$R,17,FALSE))/SUM(VLOOKUP(readme!$C248,Лист2!$B:$R,14,FALSE)),"-")</f>
        <v>19</v>
      </c>
      <c r="L248" s="19">
        <f>IF(VLOOKUP(readme!$C248,Лист2!$B:$R,14,FALSE)="0","-",VLOOKUP(readme!$C248,Лист2!$B:$R,14,FALSE))</f>
        <v>1</v>
      </c>
    </row>
    <row r="249" spans="1:12" s="12" customFormat="1" ht="11.25" x14ac:dyDescent="0.2">
      <c r="A249" s="13">
        <v>244</v>
      </c>
      <c r="B249" s="14" t="str">
        <f>Лист2!A137</f>
        <v>Инзенский район</v>
      </c>
      <c r="C249" s="15">
        <f>Лист2!B137</f>
        <v>5006</v>
      </c>
      <c r="D249" s="16" t="str">
        <f>Лист2!C137</f>
        <v>МКОУ Валгусская СШ  имени И.М. Марфина</v>
      </c>
      <c r="E249" s="17">
        <f>IFERROR(SUM(VLOOKUP(readme!$C249,Лист2!$B:$R,9,FALSE),VLOOKUP(readme!$C249,Лист2!$B:$R,13,FALSE),VLOOKUP(readme!$C249,Лист2!$B:$R,17,FALSE))/SUM(VLOOKUP(readme!$C249,Лист2!$B:$R,6,FALSE),VLOOKUP(readme!$C249,Лист2!$B:$R,10,FALSE),VLOOKUP(readme!$C249,Лист2!$B:$R,14,FALSE)),"-")</f>
        <v>48.75</v>
      </c>
      <c r="F249" s="27">
        <f>IFERROR(SUM(VLOOKUP(readme!$C249,Лист2!$B:$R,3,FALSE),VLOOKUP(readme!$C249,Лист2!$B:$R,4,FALSE),VLOOKUP(readme!$C249,Лист2!$B:$R,5,FALSE))/SUM(VLOOKUP(readme!$C249,Лист2!$B:$R,6,FALSE),VLOOKUP(readme!$C249,Лист2!$B:$R,10,FALSE),VLOOKUP(readme!$C249,Лист2!$B:$R,14,FALSE)),"-")</f>
        <v>0.5</v>
      </c>
      <c r="G249" s="18">
        <f>IFERROR(SUM(VLOOKUP(readme!$C249,Лист2!$B:$R,9,FALSE))/SUM(VLOOKUP(readme!$C249,Лист2!$B:$R,6,FALSE)),"-")</f>
        <v>43</v>
      </c>
      <c r="H249" s="19">
        <f>IF(VLOOKUP(readme!$C249,Лист2!$B:$R,6,FALSE)="0","-",VLOOKUP(readme!$C249,Лист2!$B:$R,6,FALSE))</f>
        <v>2</v>
      </c>
      <c r="I249" s="18" t="str">
        <f>IFERROR(SUM(VLOOKUP(readme!$C249,Лист2!$B:$R,13,FALSE))/SUM(VLOOKUP(readme!$C249,Лист2!$B:$R,10,FALSE)),"-")</f>
        <v>-</v>
      </c>
      <c r="J249" s="19" t="str">
        <f>IF(VLOOKUP(readme!$C249,Лист2!$B:$R,10,FALSE)="0","-",VLOOKUP(readme!$C249,Лист2!$B:$R,10,FALSE))</f>
        <v>-</v>
      </c>
      <c r="K249" s="18">
        <f>IFERROR(SUM(VLOOKUP(readme!$C249,Лист2!$B:$R,17,FALSE))/SUM(VLOOKUP(readme!$C249,Лист2!$B:$R,14,FALSE)),"-")</f>
        <v>54.5</v>
      </c>
      <c r="L249" s="19">
        <f>IF(VLOOKUP(readme!$C249,Лист2!$B:$R,14,FALSE)="0","-",VLOOKUP(readme!$C249,Лист2!$B:$R,14,FALSE))</f>
        <v>2</v>
      </c>
    </row>
    <row r="250" spans="1:12" s="12" customFormat="1" ht="11.25" x14ac:dyDescent="0.2">
      <c r="A250" s="13">
        <v>245</v>
      </c>
      <c r="B250" s="14" t="str">
        <f>Лист2!A221</f>
        <v>Новоспасский район</v>
      </c>
      <c r="C250" s="15">
        <f>Лист2!B221</f>
        <v>12009</v>
      </c>
      <c r="D250" s="16" t="str">
        <f>Лист2!C221</f>
        <v>МОУ Фабрично-Выселковская СШ</v>
      </c>
      <c r="E250" s="17">
        <f>IFERROR(SUM(VLOOKUP(readme!$C250,Лист2!$B:$R,9,FALSE),VLOOKUP(readme!$C250,Лист2!$B:$R,13,FALSE),VLOOKUP(readme!$C250,Лист2!$B:$R,17,FALSE))/SUM(VLOOKUP(readme!$C250,Лист2!$B:$R,6,FALSE),VLOOKUP(readme!$C250,Лист2!$B:$R,10,FALSE),VLOOKUP(readme!$C250,Лист2!$B:$R,14,FALSE)),"-")</f>
        <v>48.75</v>
      </c>
      <c r="F250" s="27">
        <f>IFERROR(SUM(VLOOKUP(readme!$C250,Лист2!$B:$R,3,FALSE),VLOOKUP(readme!$C250,Лист2!$B:$R,4,FALSE),VLOOKUP(readme!$C250,Лист2!$B:$R,5,FALSE))/SUM(VLOOKUP(readme!$C250,Лист2!$B:$R,6,FALSE),VLOOKUP(readme!$C250,Лист2!$B:$R,10,FALSE),VLOOKUP(readme!$C250,Лист2!$B:$R,14,FALSE)),"-")</f>
        <v>0.5</v>
      </c>
      <c r="G250" s="18">
        <f>IFERROR(SUM(VLOOKUP(readme!$C250,Лист2!$B:$R,9,FALSE))/SUM(VLOOKUP(readme!$C250,Лист2!$B:$R,6,FALSE)),"-")</f>
        <v>38</v>
      </c>
      <c r="H250" s="19">
        <f>IF(VLOOKUP(readme!$C250,Лист2!$B:$R,6,FALSE)="0","-",VLOOKUP(readme!$C250,Лист2!$B:$R,6,FALSE))</f>
        <v>2</v>
      </c>
      <c r="I250" s="18" t="str">
        <f>IFERROR(SUM(VLOOKUP(readme!$C250,Лист2!$B:$R,13,FALSE))/SUM(VLOOKUP(readme!$C250,Лист2!$B:$R,10,FALSE)),"-")</f>
        <v>-</v>
      </c>
      <c r="J250" s="19" t="str">
        <f>IF(VLOOKUP(readme!$C250,Лист2!$B:$R,10,FALSE)="0","-",VLOOKUP(readme!$C250,Лист2!$B:$R,10,FALSE))</f>
        <v>-</v>
      </c>
      <c r="K250" s="18">
        <f>IFERROR(SUM(VLOOKUP(readme!$C250,Лист2!$B:$R,17,FALSE))/SUM(VLOOKUP(readme!$C250,Лист2!$B:$R,14,FALSE)),"-")</f>
        <v>59.5</v>
      </c>
      <c r="L250" s="19">
        <f>IF(VLOOKUP(readme!$C250,Лист2!$B:$R,14,FALSE)="0","-",VLOOKUP(readme!$C250,Лист2!$B:$R,14,FALSE))</f>
        <v>2</v>
      </c>
    </row>
    <row r="251" spans="1:12" s="12" customFormat="1" ht="22.5" x14ac:dyDescent="0.2">
      <c r="A251" s="13">
        <v>246</v>
      </c>
      <c r="B251" s="14" t="str">
        <f>Лист2!A190</f>
        <v>Мелекесский район</v>
      </c>
      <c r="C251" s="15">
        <f>Лист2!B190</f>
        <v>9011</v>
      </c>
      <c r="D251" s="16" t="str">
        <f>Лист2!C190</f>
        <v>МБОУ "Средняя школа имени В.И.Ерменеева с. Сабакаево"</v>
      </c>
      <c r="E251" s="17">
        <f>IFERROR(SUM(VLOOKUP(readme!$C251,Лист2!$B:$R,9,FALSE),VLOOKUP(readme!$C251,Лист2!$B:$R,13,FALSE),VLOOKUP(readme!$C251,Лист2!$B:$R,17,FALSE))/SUM(VLOOKUP(readme!$C251,Лист2!$B:$R,6,FALSE),VLOOKUP(readme!$C251,Лист2!$B:$R,10,FALSE),VLOOKUP(readme!$C251,Лист2!$B:$R,14,FALSE)),"-")</f>
        <v>48.25</v>
      </c>
      <c r="F251" s="27">
        <f>IFERROR(SUM(VLOOKUP(readme!$C251,Лист2!$B:$R,3,FALSE),VLOOKUP(readme!$C251,Лист2!$B:$R,4,FALSE),VLOOKUP(readme!$C251,Лист2!$B:$R,5,FALSE))/SUM(VLOOKUP(readme!$C251,Лист2!$B:$R,6,FALSE),VLOOKUP(readme!$C251,Лист2!$B:$R,10,FALSE),VLOOKUP(readme!$C251,Лист2!$B:$R,14,FALSE)),"-")</f>
        <v>0.875</v>
      </c>
      <c r="G251" s="18">
        <f>IFERROR(SUM(VLOOKUP(readme!$C251,Лист2!$B:$R,9,FALSE))/SUM(VLOOKUP(readme!$C251,Лист2!$B:$R,6,FALSE)),"-")</f>
        <v>54.75</v>
      </c>
      <c r="H251" s="19">
        <f>IF(VLOOKUP(readme!$C251,Лист2!$B:$R,6,FALSE)="0","-",VLOOKUP(readme!$C251,Лист2!$B:$R,6,FALSE))</f>
        <v>8</v>
      </c>
      <c r="I251" s="18">
        <f>IFERROR(SUM(VLOOKUP(readme!$C251,Лист2!$B:$R,13,FALSE))/SUM(VLOOKUP(readme!$C251,Лист2!$B:$R,10,FALSE)),"-")</f>
        <v>41.75</v>
      </c>
      <c r="J251" s="19">
        <f>IF(VLOOKUP(readme!$C251,Лист2!$B:$R,10,FALSE)="0","-",VLOOKUP(readme!$C251,Лист2!$B:$R,10,FALSE))</f>
        <v>8</v>
      </c>
      <c r="K251" s="18" t="str">
        <f>IFERROR(SUM(VLOOKUP(readme!$C251,Лист2!$B:$R,17,FALSE))/SUM(VLOOKUP(readme!$C251,Лист2!$B:$R,14,FALSE)),"-")</f>
        <v>-</v>
      </c>
      <c r="L251" s="19" t="str">
        <f>IF(VLOOKUP(readme!$C251,Лист2!$B:$R,14,FALSE)="0","-",VLOOKUP(readme!$C251,Лист2!$B:$R,14,FALSE))</f>
        <v>-</v>
      </c>
    </row>
    <row r="252" spans="1:12" s="12" customFormat="1" ht="11.25" x14ac:dyDescent="0.2">
      <c r="A252" s="13">
        <v>247</v>
      </c>
      <c r="B252" s="14" t="str">
        <f>Лист2!A125</f>
        <v>Вешкаймский район</v>
      </c>
      <c r="C252" s="15">
        <f>Лист2!B125</f>
        <v>4005</v>
      </c>
      <c r="D252" s="16" t="str">
        <f>Лист2!C125</f>
        <v>МОУ Мордово-Белоключёвская СОШ</v>
      </c>
      <c r="E252" s="17">
        <f>IFERROR(SUM(VLOOKUP(readme!$C252,Лист2!$B:$R,9,FALSE),VLOOKUP(readme!$C252,Лист2!$B:$R,13,FALSE),VLOOKUP(readme!$C252,Лист2!$B:$R,17,FALSE))/SUM(VLOOKUP(readme!$C252,Лист2!$B:$R,6,FALSE),VLOOKUP(readme!$C252,Лист2!$B:$R,10,FALSE),VLOOKUP(readme!$C252,Лист2!$B:$R,14,FALSE)),"-")</f>
        <v>48</v>
      </c>
      <c r="F252" s="27">
        <f>IFERROR(SUM(VLOOKUP(readme!$C252,Лист2!$B:$R,3,FALSE),VLOOKUP(readme!$C252,Лист2!$B:$R,4,FALSE),VLOOKUP(readme!$C252,Лист2!$B:$R,5,FALSE))/SUM(VLOOKUP(readme!$C252,Лист2!$B:$R,6,FALSE),VLOOKUP(readme!$C252,Лист2!$B:$R,10,FALSE),VLOOKUP(readme!$C252,Лист2!$B:$R,14,FALSE)),"-")</f>
        <v>0.25</v>
      </c>
      <c r="G252" s="18">
        <f>IFERROR(SUM(VLOOKUP(readme!$C252,Лист2!$B:$R,9,FALSE))/SUM(VLOOKUP(readme!$C252,Лист2!$B:$R,6,FALSE)),"-")</f>
        <v>46</v>
      </c>
      <c r="H252" s="19">
        <f>IF(VLOOKUP(readme!$C252,Лист2!$B:$R,6,FALSE)="0","-",VLOOKUP(readme!$C252,Лист2!$B:$R,6,FALSE))</f>
        <v>2</v>
      </c>
      <c r="I252" s="18" t="str">
        <f>IFERROR(SUM(VLOOKUP(readme!$C252,Лист2!$B:$R,13,FALSE))/SUM(VLOOKUP(readme!$C252,Лист2!$B:$R,10,FALSE)),"-")</f>
        <v>-</v>
      </c>
      <c r="J252" s="19" t="str">
        <f>IF(VLOOKUP(readme!$C252,Лист2!$B:$R,10,FALSE)="0","-",VLOOKUP(readme!$C252,Лист2!$B:$R,10,FALSE))</f>
        <v>-</v>
      </c>
      <c r="K252" s="18">
        <f>IFERROR(SUM(VLOOKUP(readme!$C252,Лист2!$B:$R,17,FALSE))/SUM(VLOOKUP(readme!$C252,Лист2!$B:$R,14,FALSE)),"-")</f>
        <v>50</v>
      </c>
      <c r="L252" s="19">
        <f>IF(VLOOKUP(readme!$C252,Лист2!$B:$R,14,FALSE)="0","-",VLOOKUP(readme!$C252,Лист2!$B:$R,14,FALSE))</f>
        <v>2</v>
      </c>
    </row>
    <row r="253" spans="1:12" s="12" customFormat="1" ht="11.25" x14ac:dyDescent="0.2">
      <c r="A253" s="13">
        <v>248</v>
      </c>
      <c r="B253" s="14" t="str">
        <f>Лист2!A271</f>
        <v>Сурский район</v>
      </c>
      <c r="C253" s="15">
        <f>Лист2!B271</f>
        <v>18005</v>
      </c>
      <c r="D253" s="16" t="str">
        <f>Лист2!C271</f>
        <v>МОУ СШ с. Кирзять</v>
      </c>
      <c r="E253" s="17">
        <f>IFERROR(SUM(VLOOKUP(readme!$C253,Лист2!$B:$R,9,FALSE),VLOOKUP(readme!$C253,Лист2!$B:$R,13,FALSE),VLOOKUP(readme!$C253,Лист2!$B:$R,17,FALSE))/SUM(VLOOKUP(readme!$C253,Лист2!$B:$R,6,FALSE),VLOOKUP(readme!$C253,Лист2!$B:$R,10,FALSE),VLOOKUP(readme!$C253,Лист2!$B:$R,14,FALSE)),"-")</f>
        <v>47.75</v>
      </c>
      <c r="F253" s="27">
        <f>IFERROR(SUM(VLOOKUP(readme!$C253,Лист2!$B:$R,3,FALSE),VLOOKUP(readme!$C253,Лист2!$B:$R,4,FALSE),VLOOKUP(readme!$C253,Лист2!$B:$R,5,FALSE))/SUM(VLOOKUP(readme!$C253,Лист2!$B:$R,6,FALSE),VLOOKUP(readme!$C253,Лист2!$B:$R,10,FALSE),VLOOKUP(readme!$C253,Лист2!$B:$R,14,FALSE)),"-")</f>
        <v>1</v>
      </c>
      <c r="G253" s="18">
        <f>IFERROR(SUM(VLOOKUP(readme!$C253,Лист2!$B:$R,9,FALSE))/SUM(VLOOKUP(readme!$C253,Лист2!$B:$R,6,FALSE)),"-")</f>
        <v>49.5</v>
      </c>
      <c r="H253" s="19">
        <f>IF(VLOOKUP(readme!$C253,Лист2!$B:$R,6,FALSE)="0","-",VLOOKUP(readme!$C253,Лист2!$B:$R,6,FALSE))</f>
        <v>2</v>
      </c>
      <c r="I253" s="18">
        <f>IFERROR(SUM(VLOOKUP(readme!$C253,Лист2!$B:$R,13,FALSE))/SUM(VLOOKUP(readme!$C253,Лист2!$B:$R,10,FALSE)),"-")</f>
        <v>46</v>
      </c>
      <c r="J253" s="19">
        <f>IF(VLOOKUP(readme!$C253,Лист2!$B:$R,10,FALSE)="0","-",VLOOKUP(readme!$C253,Лист2!$B:$R,10,FALSE))</f>
        <v>2</v>
      </c>
      <c r="K253" s="18" t="str">
        <f>IFERROR(SUM(VLOOKUP(readme!$C253,Лист2!$B:$R,17,FALSE))/SUM(VLOOKUP(readme!$C253,Лист2!$B:$R,14,FALSE)),"-")</f>
        <v>-</v>
      </c>
      <c r="L253" s="19" t="str">
        <f>IF(VLOOKUP(readme!$C253,Лист2!$B:$R,14,FALSE)="0","-",VLOOKUP(readme!$C253,Лист2!$B:$R,14,FALSE))</f>
        <v>-</v>
      </c>
    </row>
    <row r="254" spans="1:12" s="12" customFormat="1" ht="11.25" x14ac:dyDescent="0.2">
      <c r="A254" s="13">
        <v>249</v>
      </c>
      <c r="B254" s="14" t="str">
        <f>Лист2!A132</f>
        <v>Инзенский район</v>
      </c>
      <c r="C254" s="15">
        <f>Лист2!B132</f>
        <v>5019</v>
      </c>
      <c r="D254" s="16" t="str">
        <f>Лист2!C132</f>
        <v>МКОУ Коржевская СШ</v>
      </c>
      <c r="E254" s="17">
        <f>IFERROR(SUM(VLOOKUP(readme!$C254,Лист2!$B:$R,9,FALSE),VLOOKUP(readme!$C254,Лист2!$B:$R,13,FALSE),VLOOKUP(readme!$C254,Лист2!$B:$R,17,FALSE))/SUM(VLOOKUP(readme!$C254,Лист2!$B:$R,6,FALSE),VLOOKUP(readme!$C254,Лист2!$B:$R,10,FALSE),VLOOKUP(readme!$C254,Лист2!$B:$R,14,FALSE)),"-")</f>
        <v>47.125</v>
      </c>
      <c r="F254" s="27">
        <f>IFERROR(SUM(VLOOKUP(readme!$C254,Лист2!$B:$R,3,FALSE),VLOOKUP(readme!$C254,Лист2!$B:$R,4,FALSE),VLOOKUP(readme!$C254,Лист2!$B:$R,5,FALSE))/SUM(VLOOKUP(readme!$C254,Лист2!$B:$R,6,FALSE),VLOOKUP(readme!$C254,Лист2!$B:$R,10,FALSE),VLOOKUP(readme!$C254,Лист2!$B:$R,14,FALSE)),"-")</f>
        <v>0.375</v>
      </c>
      <c r="G254" s="18">
        <f>IFERROR(SUM(VLOOKUP(readme!$C254,Лист2!$B:$R,9,FALSE))/SUM(VLOOKUP(readme!$C254,Лист2!$B:$R,6,FALSE)),"-")</f>
        <v>50.25</v>
      </c>
      <c r="H254" s="19">
        <f>IF(VLOOKUP(readme!$C254,Лист2!$B:$R,6,FALSE)="0","-",VLOOKUP(readme!$C254,Лист2!$B:$R,6,FALSE))</f>
        <v>4</v>
      </c>
      <c r="I254" s="18" t="str">
        <f>IFERROR(SUM(VLOOKUP(readme!$C254,Лист2!$B:$R,13,FALSE))/SUM(VLOOKUP(readme!$C254,Лист2!$B:$R,10,FALSE)),"-")</f>
        <v>-</v>
      </c>
      <c r="J254" s="19" t="str">
        <f>IF(VLOOKUP(readme!$C254,Лист2!$B:$R,10,FALSE)="0","-",VLOOKUP(readme!$C254,Лист2!$B:$R,10,FALSE))</f>
        <v>-</v>
      </c>
      <c r="K254" s="18">
        <f>IFERROR(SUM(VLOOKUP(readme!$C254,Лист2!$B:$R,17,FALSE))/SUM(VLOOKUP(readme!$C254,Лист2!$B:$R,14,FALSE)),"-")</f>
        <v>44</v>
      </c>
      <c r="L254" s="19">
        <f>IF(VLOOKUP(readme!$C254,Лист2!$B:$R,14,FALSE)="0","-",VLOOKUP(readme!$C254,Лист2!$B:$R,14,FALSE))</f>
        <v>4</v>
      </c>
    </row>
    <row r="255" spans="1:12" s="12" customFormat="1" ht="11.25" x14ac:dyDescent="0.2">
      <c r="A255" s="13">
        <v>250</v>
      </c>
      <c r="B255" s="14" t="str">
        <f>Лист2!A21</f>
        <v>город Ульяновск</v>
      </c>
      <c r="C255" s="15">
        <f>Лист2!B21</f>
        <v>51027</v>
      </c>
      <c r="D255" s="16" t="str">
        <f>Лист2!C21</f>
        <v>МБОУ СШ №27</v>
      </c>
      <c r="E255" s="17">
        <f>IFERROR(SUM(VLOOKUP(readme!$C255,Лист2!$B:$R,9,FALSE),VLOOKUP(readme!$C255,Лист2!$B:$R,13,FALSE),VLOOKUP(readme!$C255,Лист2!$B:$R,17,FALSE))/SUM(VLOOKUP(readme!$C255,Лист2!$B:$R,6,FALSE),VLOOKUP(readme!$C255,Лист2!$B:$R,10,FALSE),VLOOKUP(readme!$C255,Лист2!$B:$R,14,FALSE)),"-")</f>
        <v>47.121212121212125</v>
      </c>
      <c r="F255" s="27">
        <f>IFERROR(SUM(VLOOKUP(readme!$C255,Лист2!$B:$R,3,FALSE),VLOOKUP(readme!$C255,Лист2!$B:$R,4,FALSE),VLOOKUP(readme!$C255,Лист2!$B:$R,5,FALSE))/SUM(VLOOKUP(readme!$C255,Лист2!$B:$R,6,FALSE),VLOOKUP(readme!$C255,Лист2!$B:$R,10,FALSE),VLOOKUP(readme!$C255,Лист2!$B:$R,14,FALSE)),"-")</f>
        <v>0.75757575757575757</v>
      </c>
      <c r="G255" s="18">
        <f>IFERROR(SUM(VLOOKUP(readme!$C255,Лист2!$B:$R,9,FALSE))/SUM(VLOOKUP(readme!$C255,Лист2!$B:$R,6,FALSE)),"-")</f>
        <v>51</v>
      </c>
      <c r="H255" s="19">
        <f>IF(VLOOKUP(readme!$C255,Лист2!$B:$R,6,FALSE)="0","-",VLOOKUP(readme!$C255,Лист2!$B:$R,6,FALSE))</f>
        <v>15</v>
      </c>
      <c r="I255" s="18">
        <f>IFERROR(SUM(VLOOKUP(readme!$C255,Лист2!$B:$R,13,FALSE))/SUM(VLOOKUP(readme!$C255,Лист2!$B:$R,10,FALSE)),"-")</f>
        <v>45.3</v>
      </c>
      <c r="J255" s="19">
        <f>IF(VLOOKUP(readme!$C255,Лист2!$B:$R,10,FALSE)="0","-",VLOOKUP(readme!$C255,Лист2!$B:$R,10,FALSE))</f>
        <v>10</v>
      </c>
      <c r="K255" s="18">
        <f>IFERROR(SUM(VLOOKUP(readme!$C255,Лист2!$B:$R,17,FALSE))/SUM(VLOOKUP(readme!$C255,Лист2!$B:$R,14,FALSE)),"-")</f>
        <v>42.125</v>
      </c>
      <c r="L255" s="19">
        <f>IF(VLOOKUP(readme!$C255,Лист2!$B:$R,14,FALSE)="0","-",VLOOKUP(readme!$C255,Лист2!$B:$R,14,FALSE))</f>
        <v>8</v>
      </c>
    </row>
    <row r="256" spans="1:12" s="12" customFormat="1" ht="11.25" x14ac:dyDescent="0.2">
      <c r="A256" s="13">
        <v>251</v>
      </c>
      <c r="B256" s="14" t="str">
        <f>Лист2!A134</f>
        <v>Инзенский район</v>
      </c>
      <c r="C256" s="15">
        <f>Лист2!B134</f>
        <v>5003</v>
      </c>
      <c r="D256" s="16" t="str">
        <f>Лист2!C134</f>
        <v>МКОУ Инзенская СШ №3 им. Д.П. Ознобишина</v>
      </c>
      <c r="E256" s="17">
        <f>IFERROR(SUM(VLOOKUP(readme!$C256,Лист2!$B:$R,9,FALSE),VLOOKUP(readme!$C256,Лист2!$B:$R,13,FALSE),VLOOKUP(readme!$C256,Лист2!$B:$R,17,FALSE))/SUM(VLOOKUP(readme!$C256,Лист2!$B:$R,6,FALSE),VLOOKUP(readme!$C256,Лист2!$B:$R,10,FALSE),VLOOKUP(readme!$C256,Лист2!$B:$R,14,FALSE)),"-")</f>
        <v>47</v>
      </c>
      <c r="F256" s="27">
        <f>IFERROR(SUM(VLOOKUP(readme!$C256,Лист2!$B:$R,3,FALSE),VLOOKUP(readme!$C256,Лист2!$B:$R,4,FALSE),VLOOKUP(readme!$C256,Лист2!$B:$R,5,FALSE))/SUM(VLOOKUP(readme!$C256,Лист2!$B:$R,6,FALSE),VLOOKUP(readme!$C256,Лист2!$B:$R,10,FALSE),VLOOKUP(readme!$C256,Лист2!$B:$R,14,FALSE)),"-")</f>
        <v>0.44444444444444442</v>
      </c>
      <c r="G256" s="18">
        <f>IFERROR(SUM(VLOOKUP(readme!$C256,Лист2!$B:$R,9,FALSE))/SUM(VLOOKUP(readme!$C256,Лист2!$B:$R,6,FALSE)),"-")</f>
        <v>53.75</v>
      </c>
      <c r="H256" s="19">
        <f>IF(VLOOKUP(readme!$C256,Лист2!$B:$R,6,FALSE)="0","-",VLOOKUP(readme!$C256,Лист2!$B:$R,6,FALSE))</f>
        <v>4</v>
      </c>
      <c r="I256" s="18">
        <f>IFERROR(SUM(VLOOKUP(readme!$C256,Лист2!$B:$R,13,FALSE))/SUM(VLOOKUP(readme!$C256,Лист2!$B:$R,10,FALSE)),"-")</f>
        <v>70</v>
      </c>
      <c r="J256" s="19">
        <f>IF(VLOOKUP(readme!$C256,Лист2!$B:$R,10,FALSE)="0","-",VLOOKUP(readme!$C256,Лист2!$B:$R,10,FALSE))</f>
        <v>1</v>
      </c>
      <c r="K256" s="18">
        <f>IFERROR(SUM(VLOOKUP(readme!$C256,Лист2!$B:$R,17,FALSE))/SUM(VLOOKUP(readme!$C256,Лист2!$B:$R,14,FALSE)),"-")</f>
        <v>34.5</v>
      </c>
      <c r="L256" s="19">
        <f>IF(VLOOKUP(readme!$C256,Лист2!$B:$R,14,FALSE)="0","-",VLOOKUP(readme!$C256,Лист2!$B:$R,14,FALSE))</f>
        <v>4</v>
      </c>
    </row>
    <row r="257" spans="1:12" s="12" customFormat="1" ht="11.25" x14ac:dyDescent="0.2">
      <c r="A257" s="13">
        <v>252</v>
      </c>
      <c r="B257" s="14" t="str">
        <f>Лист2!A327</f>
        <v>Чердаклинский район</v>
      </c>
      <c r="C257" s="15">
        <f>Лист2!B327</f>
        <v>22006</v>
      </c>
      <c r="D257" s="16" t="str">
        <f>Лист2!C327</f>
        <v>МОУ Богдашкинская СШ</v>
      </c>
      <c r="E257" s="17">
        <f>IFERROR(SUM(VLOOKUP(readme!$C257,Лист2!$B:$R,9,FALSE),VLOOKUP(readme!$C257,Лист2!$B:$R,13,FALSE),VLOOKUP(readme!$C257,Лист2!$B:$R,17,FALSE))/SUM(VLOOKUP(readme!$C257,Лист2!$B:$R,6,FALSE),VLOOKUP(readme!$C257,Лист2!$B:$R,10,FALSE),VLOOKUP(readme!$C257,Лист2!$B:$R,14,FALSE)),"-")</f>
        <v>47</v>
      </c>
      <c r="F257" s="27">
        <f>IFERROR(SUM(VLOOKUP(readme!$C257,Лист2!$B:$R,3,FALSE),VLOOKUP(readme!$C257,Лист2!$B:$R,4,FALSE),VLOOKUP(readme!$C257,Лист2!$B:$R,5,FALSE))/SUM(VLOOKUP(readme!$C257,Лист2!$B:$R,6,FALSE),VLOOKUP(readme!$C257,Лист2!$B:$R,10,FALSE),VLOOKUP(readme!$C257,Лист2!$B:$R,14,FALSE)),"-")</f>
        <v>0.83333333333333337</v>
      </c>
      <c r="G257" s="18">
        <f>IFERROR(SUM(VLOOKUP(readme!$C257,Лист2!$B:$R,9,FALSE))/SUM(VLOOKUP(readme!$C257,Лист2!$B:$R,6,FALSE)),"-")</f>
        <v>53.666666666666664</v>
      </c>
      <c r="H257" s="19">
        <f>IF(VLOOKUP(readme!$C257,Лист2!$B:$R,6,FALSE)="0","-",VLOOKUP(readme!$C257,Лист2!$B:$R,6,FALSE))</f>
        <v>6</v>
      </c>
      <c r="I257" s="18">
        <f>IFERROR(SUM(VLOOKUP(readme!$C257,Лист2!$B:$R,13,FALSE))/SUM(VLOOKUP(readme!$C257,Лист2!$B:$R,10,FALSE)),"-")</f>
        <v>32</v>
      </c>
      <c r="J257" s="19">
        <f>IF(VLOOKUP(readme!$C257,Лист2!$B:$R,10,FALSE)="0","-",VLOOKUP(readme!$C257,Лист2!$B:$R,10,FALSE))</f>
        <v>4</v>
      </c>
      <c r="K257" s="18">
        <f>IFERROR(SUM(VLOOKUP(readme!$C257,Лист2!$B:$R,17,FALSE))/SUM(VLOOKUP(readme!$C257,Лист2!$B:$R,14,FALSE)),"-")</f>
        <v>57</v>
      </c>
      <c r="L257" s="19">
        <f>IF(VLOOKUP(readme!$C257,Лист2!$B:$R,14,FALSE)="0","-",VLOOKUP(readme!$C257,Лист2!$B:$R,14,FALSE))</f>
        <v>2</v>
      </c>
    </row>
    <row r="258" spans="1:12" s="12" customFormat="1" ht="11.25" x14ac:dyDescent="0.2">
      <c r="A258" s="13">
        <v>253</v>
      </c>
      <c r="B258" s="14" t="str">
        <f>Лист2!A207</f>
        <v>Николаевский район</v>
      </c>
      <c r="C258" s="15">
        <f>Лист2!B207</f>
        <v>10016</v>
      </c>
      <c r="D258" s="16" t="str">
        <f>Лист2!C207</f>
        <v>МОУ Тёпловская СШ</v>
      </c>
      <c r="E258" s="17">
        <f>IFERROR(SUM(VLOOKUP(readme!$C258,Лист2!$B:$R,9,FALSE),VLOOKUP(readme!$C258,Лист2!$B:$R,13,FALSE),VLOOKUP(readme!$C258,Лист2!$B:$R,17,FALSE))/SUM(VLOOKUP(readme!$C258,Лист2!$B:$R,6,FALSE),VLOOKUP(readme!$C258,Лист2!$B:$R,10,FALSE),VLOOKUP(readme!$C258,Лист2!$B:$R,14,FALSE)),"-")</f>
        <v>46</v>
      </c>
      <c r="F258" s="27">
        <f>IFERROR(SUM(VLOOKUP(readme!$C258,Лист2!$B:$R,3,FALSE),VLOOKUP(readme!$C258,Лист2!$B:$R,4,FALSE),VLOOKUP(readme!$C258,Лист2!$B:$R,5,FALSE))/SUM(VLOOKUP(readme!$C258,Лист2!$B:$R,6,FALSE),VLOOKUP(readme!$C258,Лист2!$B:$R,10,FALSE),VLOOKUP(readme!$C258,Лист2!$B:$R,14,FALSE)),"-")</f>
        <v>0.5</v>
      </c>
      <c r="G258" s="18">
        <f>IFERROR(SUM(VLOOKUP(readme!$C258,Лист2!$B:$R,9,FALSE))/SUM(VLOOKUP(readme!$C258,Лист2!$B:$R,6,FALSE)),"-")</f>
        <v>44</v>
      </c>
      <c r="H258" s="19">
        <f>IF(VLOOKUP(readme!$C258,Лист2!$B:$R,6,FALSE)="0","-",VLOOKUP(readme!$C258,Лист2!$B:$R,6,FALSE))</f>
        <v>1</v>
      </c>
      <c r="I258" s="18" t="str">
        <f>IFERROR(SUM(VLOOKUP(readme!$C258,Лист2!$B:$R,13,FALSE))/SUM(VLOOKUP(readme!$C258,Лист2!$B:$R,10,FALSE)),"-")</f>
        <v>-</v>
      </c>
      <c r="J258" s="19" t="str">
        <f>IF(VLOOKUP(readme!$C258,Лист2!$B:$R,10,FALSE)="0","-",VLOOKUP(readme!$C258,Лист2!$B:$R,10,FALSE))</f>
        <v>-</v>
      </c>
      <c r="K258" s="18">
        <f>IFERROR(SUM(VLOOKUP(readme!$C258,Лист2!$B:$R,17,FALSE))/SUM(VLOOKUP(readme!$C258,Лист2!$B:$R,14,FALSE)),"-")</f>
        <v>48</v>
      </c>
      <c r="L258" s="19">
        <f>IF(VLOOKUP(readme!$C258,Лист2!$B:$R,14,FALSE)="0","-",VLOOKUP(readme!$C258,Лист2!$B:$R,14,FALSE))</f>
        <v>1</v>
      </c>
    </row>
    <row r="259" spans="1:12" s="12" customFormat="1" ht="11.25" x14ac:dyDescent="0.2">
      <c r="A259" s="13">
        <v>254</v>
      </c>
      <c r="B259" s="14" t="str">
        <f>Лист2!A149</f>
        <v>Карсунский район</v>
      </c>
      <c r="C259" s="15">
        <f>Лист2!B149</f>
        <v>6010</v>
      </c>
      <c r="D259" s="16" t="str">
        <f>Лист2!C149</f>
        <v>МКОУ Новопогореловская СШ им. Л.И. Буинцева</v>
      </c>
      <c r="E259" s="17">
        <f>IFERROR(SUM(VLOOKUP(readme!$C259,Лист2!$B:$R,9,FALSE),VLOOKUP(readme!$C259,Лист2!$B:$R,13,FALSE),VLOOKUP(readme!$C259,Лист2!$B:$R,17,FALSE))/SUM(VLOOKUP(readme!$C259,Лист2!$B:$R,6,FALSE),VLOOKUP(readme!$C259,Лист2!$B:$R,10,FALSE),VLOOKUP(readme!$C259,Лист2!$B:$R,14,FALSE)),"-")</f>
        <v>45.875</v>
      </c>
      <c r="F259" s="27">
        <f>IFERROR(SUM(VLOOKUP(readme!$C259,Лист2!$B:$R,3,FALSE),VLOOKUP(readme!$C259,Лист2!$B:$R,4,FALSE),VLOOKUP(readme!$C259,Лист2!$B:$R,5,FALSE))/SUM(VLOOKUP(readme!$C259,Лист2!$B:$R,6,FALSE),VLOOKUP(readme!$C259,Лист2!$B:$R,10,FALSE),VLOOKUP(readme!$C259,Лист2!$B:$R,14,FALSE)),"-")</f>
        <v>0.375</v>
      </c>
      <c r="G259" s="18">
        <f>IFERROR(SUM(VLOOKUP(readme!$C259,Лист2!$B:$R,9,FALSE))/SUM(VLOOKUP(readme!$C259,Лист2!$B:$R,6,FALSE)),"-")</f>
        <v>54</v>
      </c>
      <c r="H259" s="19">
        <f>IF(VLOOKUP(readme!$C259,Лист2!$B:$R,6,FALSE)="0","-",VLOOKUP(readme!$C259,Лист2!$B:$R,6,FALSE))</f>
        <v>3</v>
      </c>
      <c r="I259" s="18" t="str">
        <f>IFERROR(SUM(VLOOKUP(readme!$C259,Лист2!$B:$R,13,FALSE))/SUM(VLOOKUP(readme!$C259,Лист2!$B:$R,10,FALSE)),"-")</f>
        <v>-</v>
      </c>
      <c r="J259" s="19" t="str">
        <f>IF(VLOOKUP(readme!$C259,Лист2!$B:$R,10,FALSE)="0","-",VLOOKUP(readme!$C259,Лист2!$B:$R,10,FALSE))</f>
        <v>-</v>
      </c>
      <c r="K259" s="18">
        <f>IFERROR(SUM(VLOOKUP(readme!$C259,Лист2!$B:$R,17,FALSE))/SUM(VLOOKUP(readme!$C259,Лист2!$B:$R,14,FALSE)),"-")</f>
        <v>41</v>
      </c>
      <c r="L259" s="19">
        <f>IF(VLOOKUP(readme!$C259,Лист2!$B:$R,14,FALSE)="0","-",VLOOKUP(readme!$C259,Лист2!$B:$R,14,FALSE))</f>
        <v>5</v>
      </c>
    </row>
    <row r="260" spans="1:12" s="12" customFormat="1" ht="11.25" x14ac:dyDescent="0.2">
      <c r="A260" s="13">
        <v>255</v>
      </c>
      <c r="B260" s="14" t="str">
        <f>Лист2!A122</f>
        <v>Вешкаймский район</v>
      </c>
      <c r="C260" s="15">
        <f>Лист2!B122</f>
        <v>4003</v>
      </c>
      <c r="D260" s="16" t="str">
        <f>Лист2!C122</f>
        <v>МОУ Чуфаровская СШ</v>
      </c>
      <c r="E260" s="17">
        <f>IFERROR(SUM(VLOOKUP(readme!$C260,Лист2!$B:$R,9,FALSE),VLOOKUP(readme!$C260,Лист2!$B:$R,13,FALSE),VLOOKUP(readme!$C260,Лист2!$B:$R,17,FALSE))/SUM(VLOOKUP(readme!$C260,Лист2!$B:$R,6,FALSE),VLOOKUP(readme!$C260,Лист2!$B:$R,10,FALSE),VLOOKUP(readme!$C260,Лист2!$B:$R,14,FALSE)),"-")</f>
        <v>45.6</v>
      </c>
      <c r="F260" s="27">
        <f>IFERROR(SUM(VLOOKUP(readme!$C260,Лист2!$B:$R,3,FALSE),VLOOKUP(readme!$C260,Лист2!$B:$R,4,FALSE),VLOOKUP(readme!$C260,Лист2!$B:$R,5,FALSE))/SUM(VLOOKUP(readme!$C260,Лист2!$B:$R,6,FALSE),VLOOKUP(readme!$C260,Лист2!$B:$R,10,FALSE),VLOOKUP(readme!$C260,Лист2!$B:$R,14,FALSE)),"-")</f>
        <v>1</v>
      </c>
      <c r="G260" s="18">
        <f>IFERROR(SUM(VLOOKUP(readme!$C260,Лист2!$B:$R,9,FALSE))/SUM(VLOOKUP(readme!$C260,Лист2!$B:$R,6,FALSE)),"-")</f>
        <v>47.6</v>
      </c>
      <c r="H260" s="19">
        <f>IF(VLOOKUP(readme!$C260,Лист2!$B:$R,6,FALSE)="0","-",VLOOKUP(readme!$C260,Лист2!$B:$R,6,FALSE))</f>
        <v>5</v>
      </c>
      <c r="I260" s="18">
        <f>IFERROR(SUM(VLOOKUP(readme!$C260,Лист2!$B:$R,13,FALSE))/SUM(VLOOKUP(readme!$C260,Лист2!$B:$R,10,FALSE)),"-")</f>
        <v>43.6</v>
      </c>
      <c r="J260" s="19">
        <f>IF(VLOOKUP(readme!$C260,Лист2!$B:$R,10,FALSE)="0","-",VLOOKUP(readme!$C260,Лист2!$B:$R,10,FALSE))</f>
        <v>5</v>
      </c>
      <c r="K260" s="18" t="str">
        <f>IFERROR(SUM(VLOOKUP(readme!$C260,Лист2!$B:$R,17,FALSE))/SUM(VLOOKUP(readme!$C260,Лист2!$B:$R,14,FALSE)),"-")</f>
        <v>-</v>
      </c>
      <c r="L260" s="19" t="str">
        <f>IF(VLOOKUP(readme!$C260,Лист2!$B:$R,14,FALSE)="0","-",VLOOKUP(readme!$C260,Лист2!$B:$R,14,FALSE))</f>
        <v>-</v>
      </c>
    </row>
    <row r="261" spans="1:12" s="12" customFormat="1" ht="11.25" x14ac:dyDescent="0.2">
      <c r="A261" s="13">
        <v>256</v>
      </c>
      <c r="B261" s="14" t="str">
        <f>Лист2!A143</f>
        <v>Карсунский район</v>
      </c>
      <c r="C261" s="15">
        <f>Лист2!B143</f>
        <v>6009</v>
      </c>
      <c r="D261" s="16" t="str">
        <f>Лист2!C143</f>
        <v>МКОУ Нагаевская СШ</v>
      </c>
      <c r="E261" s="17">
        <f>IFERROR(SUM(VLOOKUP(readme!$C261,Лист2!$B:$R,9,FALSE),VLOOKUP(readme!$C261,Лист2!$B:$R,13,FALSE),VLOOKUP(readme!$C261,Лист2!$B:$R,17,FALSE))/SUM(VLOOKUP(readme!$C261,Лист2!$B:$R,6,FALSE),VLOOKUP(readme!$C261,Лист2!$B:$R,10,FALSE),VLOOKUP(readme!$C261,Лист2!$B:$R,14,FALSE)),"-")</f>
        <v>44.5</v>
      </c>
      <c r="F261" s="27">
        <f>IFERROR(SUM(VLOOKUP(readme!$C261,Лист2!$B:$R,3,FALSE),VLOOKUP(readme!$C261,Лист2!$B:$R,4,FALSE),VLOOKUP(readme!$C261,Лист2!$B:$R,5,FALSE))/SUM(VLOOKUP(readme!$C261,Лист2!$B:$R,6,FALSE),VLOOKUP(readme!$C261,Лист2!$B:$R,10,FALSE),VLOOKUP(readme!$C261,Лист2!$B:$R,14,FALSE)),"-")</f>
        <v>0.83333333333333337</v>
      </c>
      <c r="G261" s="18">
        <f>IFERROR(SUM(VLOOKUP(readme!$C261,Лист2!$B:$R,9,FALSE))/SUM(VLOOKUP(readme!$C261,Лист2!$B:$R,6,FALSE)),"-")</f>
        <v>55.666666666666664</v>
      </c>
      <c r="H261" s="19">
        <f>IF(VLOOKUP(readme!$C261,Лист2!$B:$R,6,FALSE)="0","-",VLOOKUP(readme!$C261,Лист2!$B:$R,6,FALSE))</f>
        <v>3</v>
      </c>
      <c r="I261" s="18">
        <f>IFERROR(SUM(VLOOKUP(readme!$C261,Лист2!$B:$R,13,FALSE))/SUM(VLOOKUP(readme!$C261,Лист2!$B:$R,10,FALSE)),"-")</f>
        <v>33.5</v>
      </c>
      <c r="J261" s="19">
        <f>IF(VLOOKUP(readme!$C261,Лист2!$B:$R,10,FALSE)="0","-",VLOOKUP(readme!$C261,Лист2!$B:$R,10,FALSE))</f>
        <v>2</v>
      </c>
      <c r="K261" s="18">
        <f>IFERROR(SUM(VLOOKUP(readme!$C261,Лист2!$B:$R,17,FALSE))/SUM(VLOOKUP(readme!$C261,Лист2!$B:$R,14,FALSE)),"-")</f>
        <v>33</v>
      </c>
      <c r="L261" s="19">
        <f>IF(VLOOKUP(readme!$C261,Лист2!$B:$R,14,FALSE)="0","-",VLOOKUP(readme!$C261,Лист2!$B:$R,14,FALSE))</f>
        <v>1</v>
      </c>
    </row>
    <row r="262" spans="1:12" s="12" customFormat="1" ht="11.25" x14ac:dyDescent="0.2">
      <c r="A262" s="13">
        <v>257</v>
      </c>
      <c r="B262" s="14" t="str">
        <f>Лист2!A183</f>
        <v>Майнский район</v>
      </c>
      <c r="C262" s="15">
        <f>Лист2!B183</f>
        <v>8016</v>
      </c>
      <c r="D262" s="16" t="str">
        <f>Лист2!C183</f>
        <v>МКОУ "Старомаклаушинская СШ"</v>
      </c>
      <c r="E262" s="17">
        <f>IFERROR(SUM(VLOOKUP(readme!$C262,Лист2!$B:$R,9,FALSE),VLOOKUP(readme!$C262,Лист2!$B:$R,13,FALSE),VLOOKUP(readme!$C262,Лист2!$B:$R,17,FALSE))/SUM(VLOOKUP(readme!$C262,Лист2!$B:$R,6,FALSE),VLOOKUP(readme!$C262,Лист2!$B:$R,10,FALSE),VLOOKUP(readme!$C262,Лист2!$B:$R,14,FALSE)),"-")</f>
        <v>44.333333333333336</v>
      </c>
      <c r="F262" s="27">
        <f>IFERROR(SUM(VLOOKUP(readme!$C262,Лист2!$B:$R,3,FALSE),VLOOKUP(readme!$C262,Лист2!$B:$R,4,FALSE),VLOOKUP(readme!$C262,Лист2!$B:$R,5,FALSE))/SUM(VLOOKUP(readme!$C262,Лист2!$B:$R,6,FALSE),VLOOKUP(readme!$C262,Лист2!$B:$R,10,FALSE),VLOOKUP(readme!$C262,Лист2!$B:$R,14,FALSE)),"-")</f>
        <v>0.5</v>
      </c>
      <c r="G262" s="18">
        <f>IFERROR(SUM(VLOOKUP(readme!$C262,Лист2!$B:$R,9,FALSE))/SUM(VLOOKUP(readme!$C262,Лист2!$B:$R,6,FALSE)),"-")</f>
        <v>42.666666666666664</v>
      </c>
      <c r="H262" s="19">
        <f>IF(VLOOKUP(readme!$C262,Лист2!$B:$R,6,FALSE)="0","-",VLOOKUP(readme!$C262,Лист2!$B:$R,6,FALSE))</f>
        <v>3</v>
      </c>
      <c r="I262" s="18" t="str">
        <f>IFERROR(SUM(VLOOKUP(readme!$C262,Лист2!$B:$R,13,FALSE))/SUM(VLOOKUP(readme!$C262,Лист2!$B:$R,10,FALSE)),"-")</f>
        <v>-</v>
      </c>
      <c r="J262" s="19" t="str">
        <f>IF(VLOOKUP(readme!$C262,Лист2!$B:$R,10,FALSE)="0","-",VLOOKUP(readme!$C262,Лист2!$B:$R,10,FALSE))</f>
        <v>-</v>
      </c>
      <c r="K262" s="18">
        <f>IFERROR(SUM(VLOOKUP(readme!$C262,Лист2!$B:$R,17,FALSE))/SUM(VLOOKUP(readme!$C262,Лист2!$B:$R,14,FALSE)),"-")</f>
        <v>46</v>
      </c>
      <c r="L262" s="19">
        <f>IF(VLOOKUP(readme!$C262,Лист2!$B:$R,14,FALSE)="0","-",VLOOKUP(readme!$C262,Лист2!$B:$R,14,FALSE))</f>
        <v>3</v>
      </c>
    </row>
    <row r="263" spans="1:12" s="12" customFormat="1" ht="11.25" x14ac:dyDescent="0.2">
      <c r="A263" s="13">
        <v>258</v>
      </c>
      <c r="B263" s="14" t="str">
        <f>Лист2!A281</f>
        <v>Тереньгульский район</v>
      </c>
      <c r="C263" s="15">
        <f>Лист2!B281</f>
        <v>19006</v>
      </c>
      <c r="D263" s="16" t="str">
        <f>Лист2!C281</f>
        <v>МОУ Сосновская СОШ</v>
      </c>
      <c r="E263" s="17">
        <f>IFERROR(SUM(VLOOKUP(readme!$C263,Лист2!$B:$R,9,FALSE),VLOOKUP(readme!$C263,Лист2!$B:$R,13,FALSE),VLOOKUP(readme!$C263,Лист2!$B:$R,17,FALSE))/SUM(VLOOKUP(readme!$C263,Лист2!$B:$R,6,FALSE),VLOOKUP(readme!$C263,Лист2!$B:$R,10,FALSE),VLOOKUP(readme!$C263,Лист2!$B:$R,14,FALSE)),"-")</f>
        <v>43.5</v>
      </c>
      <c r="F263" s="27">
        <f>IFERROR(SUM(VLOOKUP(readme!$C263,Лист2!$B:$R,3,FALSE),VLOOKUP(readme!$C263,Лист2!$B:$R,4,FALSE),VLOOKUP(readme!$C263,Лист2!$B:$R,5,FALSE))/SUM(VLOOKUP(readme!$C263,Лист2!$B:$R,6,FALSE),VLOOKUP(readme!$C263,Лист2!$B:$R,10,FALSE),VLOOKUP(readme!$C263,Лист2!$B:$R,14,FALSE)),"-")</f>
        <v>1</v>
      </c>
      <c r="G263" s="18">
        <f>IFERROR(SUM(VLOOKUP(readme!$C263,Лист2!$B:$R,9,FALSE))/SUM(VLOOKUP(readme!$C263,Лист2!$B:$R,6,FALSE)),"-")</f>
        <v>53</v>
      </c>
      <c r="H263" s="19">
        <f>IF(VLOOKUP(readme!$C263,Лист2!$B:$R,6,FALSE)="0","-",VLOOKUP(readme!$C263,Лист2!$B:$R,6,FALSE))</f>
        <v>1</v>
      </c>
      <c r="I263" s="18">
        <f>IFERROR(SUM(VLOOKUP(readme!$C263,Лист2!$B:$R,13,FALSE))/SUM(VLOOKUP(readme!$C263,Лист2!$B:$R,10,FALSE)),"-")</f>
        <v>34</v>
      </c>
      <c r="J263" s="19">
        <f>IF(VLOOKUP(readme!$C263,Лист2!$B:$R,10,FALSE)="0","-",VLOOKUP(readme!$C263,Лист2!$B:$R,10,FALSE))</f>
        <v>1</v>
      </c>
      <c r="K263" s="18" t="str">
        <f>IFERROR(SUM(VLOOKUP(readme!$C263,Лист2!$B:$R,17,FALSE))/SUM(VLOOKUP(readme!$C263,Лист2!$B:$R,14,FALSE)),"-")</f>
        <v>-</v>
      </c>
      <c r="L263" s="19" t="str">
        <f>IF(VLOOKUP(readme!$C263,Лист2!$B:$R,14,FALSE)="0","-",VLOOKUP(readme!$C263,Лист2!$B:$R,14,FALSE))</f>
        <v>-</v>
      </c>
    </row>
    <row r="264" spans="1:12" s="12" customFormat="1" ht="22.5" x14ac:dyDescent="0.2">
      <c r="A264" s="13">
        <v>259</v>
      </c>
      <c r="B264" s="14" t="str">
        <f>Лист2!A272</f>
        <v>Сурский район</v>
      </c>
      <c r="C264" s="15">
        <f>Лист2!B272</f>
        <v>18006</v>
      </c>
      <c r="D264" s="16" t="str">
        <f>Лист2!C272</f>
        <v>МОУ СШ с. Сара им. Героя Советского Союза генерала Г.А. Белова</v>
      </c>
      <c r="E264" s="17">
        <f>IFERROR(SUM(VLOOKUP(readme!$C264,Лист2!$B:$R,9,FALSE),VLOOKUP(readme!$C264,Лист2!$B:$R,13,FALSE),VLOOKUP(readme!$C264,Лист2!$B:$R,17,FALSE))/SUM(VLOOKUP(readme!$C264,Лист2!$B:$R,6,FALSE),VLOOKUP(readme!$C264,Лист2!$B:$R,10,FALSE),VLOOKUP(readme!$C264,Лист2!$B:$R,14,FALSE)),"-")</f>
        <v>42.5</v>
      </c>
      <c r="F264" s="27">
        <f>IFERROR(SUM(VLOOKUP(readme!$C264,Лист2!$B:$R,3,FALSE),VLOOKUP(readme!$C264,Лист2!$B:$R,4,FALSE),VLOOKUP(readme!$C264,Лист2!$B:$R,5,FALSE))/SUM(VLOOKUP(readme!$C264,Лист2!$B:$R,6,FALSE),VLOOKUP(readme!$C264,Лист2!$B:$R,10,FALSE),VLOOKUP(readme!$C264,Лист2!$B:$R,14,FALSE)),"-")</f>
        <v>0.75</v>
      </c>
      <c r="G264" s="18">
        <f>IFERROR(SUM(VLOOKUP(readme!$C264,Лист2!$B:$R,9,FALSE))/SUM(VLOOKUP(readme!$C264,Лист2!$B:$R,6,FALSE)),"-")</f>
        <v>46</v>
      </c>
      <c r="H264" s="19">
        <f>IF(VLOOKUP(readme!$C264,Лист2!$B:$R,6,FALSE)="0","-",VLOOKUP(readme!$C264,Лист2!$B:$R,6,FALSE))</f>
        <v>2</v>
      </c>
      <c r="I264" s="18">
        <f>IFERROR(SUM(VLOOKUP(readme!$C264,Лист2!$B:$R,13,FALSE))/SUM(VLOOKUP(readme!$C264,Лист2!$B:$R,10,FALSE)),"-")</f>
        <v>40</v>
      </c>
      <c r="J264" s="19">
        <f>IF(VLOOKUP(readme!$C264,Лист2!$B:$R,10,FALSE)="0","-",VLOOKUP(readme!$C264,Лист2!$B:$R,10,FALSE))</f>
        <v>1</v>
      </c>
      <c r="K264" s="18">
        <f>IFERROR(SUM(VLOOKUP(readme!$C264,Лист2!$B:$R,17,FALSE))/SUM(VLOOKUP(readme!$C264,Лист2!$B:$R,14,FALSE)),"-")</f>
        <v>38</v>
      </c>
      <c r="L264" s="19">
        <f>IF(VLOOKUP(readme!$C264,Лист2!$B:$R,14,FALSE)="0","-",VLOOKUP(readme!$C264,Лист2!$B:$R,14,FALSE))</f>
        <v>1</v>
      </c>
    </row>
    <row r="265" spans="1:12" s="12" customFormat="1" ht="11.25" x14ac:dyDescent="0.2">
      <c r="A265" s="13">
        <v>260</v>
      </c>
      <c r="B265" s="14" t="str">
        <f>Лист2!A166</f>
        <v>Кузоватовский район</v>
      </c>
      <c r="C265" s="15">
        <f>Лист2!B166</f>
        <v>7012</v>
      </c>
      <c r="D265" s="16" t="str">
        <f>Лист2!C166</f>
        <v>МОУ СШ с.Студенец</v>
      </c>
      <c r="E265" s="17">
        <f>IFERROR(SUM(VLOOKUP(readme!$C265,Лист2!$B:$R,9,FALSE),VLOOKUP(readme!$C265,Лист2!$B:$R,13,FALSE),VLOOKUP(readme!$C265,Лист2!$B:$R,17,FALSE))/SUM(VLOOKUP(readme!$C265,Лист2!$B:$R,6,FALSE),VLOOKUP(readme!$C265,Лист2!$B:$R,10,FALSE),VLOOKUP(readme!$C265,Лист2!$B:$R,14,FALSE)),"-")</f>
        <v>42.416666666666664</v>
      </c>
      <c r="F265" s="27">
        <f>IFERROR(SUM(VLOOKUP(readme!$C265,Лист2!$B:$R,3,FALSE),VLOOKUP(readme!$C265,Лист2!$B:$R,4,FALSE),VLOOKUP(readme!$C265,Лист2!$B:$R,5,FALSE))/SUM(VLOOKUP(readme!$C265,Лист2!$B:$R,6,FALSE),VLOOKUP(readme!$C265,Лист2!$B:$R,10,FALSE),VLOOKUP(readme!$C265,Лист2!$B:$R,14,FALSE)),"-")</f>
        <v>0.5</v>
      </c>
      <c r="G265" s="18">
        <f>IFERROR(SUM(VLOOKUP(readme!$C265,Лист2!$B:$R,9,FALSE))/SUM(VLOOKUP(readme!$C265,Лист2!$B:$R,6,FALSE)),"-")</f>
        <v>58.6</v>
      </c>
      <c r="H265" s="19">
        <f>IF(VLOOKUP(readme!$C265,Лист2!$B:$R,6,FALSE)="0","-",VLOOKUP(readme!$C265,Лист2!$B:$R,6,FALSE))</f>
        <v>5</v>
      </c>
      <c r="I265" s="18">
        <f>IFERROR(SUM(VLOOKUP(readme!$C265,Лист2!$B:$R,13,FALSE))/SUM(VLOOKUP(readme!$C265,Лист2!$B:$R,10,FALSE)),"-")</f>
        <v>34.6</v>
      </c>
      <c r="J265" s="19">
        <f>IF(VLOOKUP(readme!$C265,Лист2!$B:$R,10,FALSE)="0","-",VLOOKUP(readme!$C265,Лист2!$B:$R,10,FALSE))</f>
        <v>5</v>
      </c>
      <c r="K265" s="18">
        <f>IFERROR(SUM(VLOOKUP(readme!$C265,Лист2!$B:$R,17,FALSE))/SUM(VLOOKUP(readme!$C265,Лист2!$B:$R,14,FALSE)),"-")</f>
        <v>21.5</v>
      </c>
      <c r="L265" s="19">
        <f>IF(VLOOKUP(readme!$C265,Лист2!$B:$R,14,FALSE)="0","-",VLOOKUP(readme!$C265,Лист2!$B:$R,14,FALSE))</f>
        <v>2</v>
      </c>
    </row>
    <row r="266" spans="1:12" s="12" customFormat="1" ht="11.25" x14ac:dyDescent="0.2">
      <c r="A266" s="13">
        <v>261</v>
      </c>
      <c r="B266" s="14" t="str">
        <f>Лист2!A286</f>
        <v>Тереньгульский район</v>
      </c>
      <c r="C266" s="15">
        <f>Лист2!B286</f>
        <v>19010</v>
      </c>
      <c r="D266" s="16" t="str">
        <f>Лист2!C286</f>
        <v>МОУ Байдулинская СОШ</v>
      </c>
      <c r="E266" s="17">
        <f>IFERROR(SUM(VLOOKUP(readme!$C266,Лист2!$B:$R,9,FALSE),VLOOKUP(readme!$C266,Лист2!$B:$R,13,FALSE),VLOOKUP(readme!$C266,Лист2!$B:$R,17,FALSE))/SUM(VLOOKUP(readme!$C266,Лист2!$B:$R,6,FALSE),VLOOKUP(readme!$C266,Лист2!$B:$R,10,FALSE),VLOOKUP(readme!$C266,Лист2!$B:$R,14,FALSE)),"-")</f>
        <v>42.25</v>
      </c>
      <c r="F266" s="27">
        <f>IFERROR(SUM(VLOOKUP(readme!$C266,Лист2!$B:$R,3,FALSE),VLOOKUP(readme!$C266,Лист2!$B:$R,4,FALSE),VLOOKUP(readme!$C266,Лист2!$B:$R,5,FALSE))/SUM(VLOOKUP(readme!$C266,Лист2!$B:$R,6,FALSE),VLOOKUP(readme!$C266,Лист2!$B:$R,10,FALSE),VLOOKUP(readme!$C266,Лист2!$B:$R,14,FALSE)),"-")</f>
        <v>0.75</v>
      </c>
      <c r="G266" s="18">
        <f>IFERROR(SUM(VLOOKUP(readme!$C266,Лист2!$B:$R,9,FALSE))/SUM(VLOOKUP(readme!$C266,Лист2!$B:$R,6,FALSE)),"-")</f>
        <v>47</v>
      </c>
      <c r="H266" s="19">
        <f>IF(VLOOKUP(readme!$C266,Лист2!$B:$R,6,FALSE)="0","-",VLOOKUP(readme!$C266,Лист2!$B:$R,6,FALSE))</f>
        <v>2</v>
      </c>
      <c r="I266" s="18">
        <f>IFERROR(SUM(VLOOKUP(readme!$C266,Лист2!$B:$R,13,FALSE))/SUM(VLOOKUP(readme!$C266,Лист2!$B:$R,10,FALSE)),"-")</f>
        <v>27</v>
      </c>
      <c r="J266" s="19">
        <f>IF(VLOOKUP(readme!$C266,Лист2!$B:$R,10,FALSE)="0","-",VLOOKUP(readme!$C266,Лист2!$B:$R,10,FALSE))</f>
        <v>1</v>
      </c>
      <c r="K266" s="18">
        <f>IFERROR(SUM(VLOOKUP(readme!$C266,Лист2!$B:$R,17,FALSE))/SUM(VLOOKUP(readme!$C266,Лист2!$B:$R,14,FALSE)),"-")</f>
        <v>48</v>
      </c>
      <c r="L266" s="19">
        <f>IF(VLOOKUP(readme!$C266,Лист2!$B:$R,14,FALSE)="0","-",VLOOKUP(readme!$C266,Лист2!$B:$R,14,FALSE))</f>
        <v>1</v>
      </c>
    </row>
    <row r="267" spans="1:12" s="12" customFormat="1" ht="11.25" x14ac:dyDescent="0.2">
      <c r="A267" s="13">
        <v>262</v>
      </c>
      <c r="B267" s="14" t="str">
        <f>Лист2!A158</f>
        <v>Кузоватовский район</v>
      </c>
      <c r="C267" s="15">
        <f>Лист2!B158</f>
        <v>7006</v>
      </c>
      <c r="D267" s="16" t="str">
        <f>Лист2!C158</f>
        <v>МОУ СШ с.Еделево</v>
      </c>
      <c r="E267" s="17">
        <f>IFERROR(SUM(VLOOKUP(readme!$C267,Лист2!$B:$R,9,FALSE),VLOOKUP(readme!$C267,Лист2!$B:$R,13,FALSE),VLOOKUP(readme!$C267,Лист2!$B:$R,17,FALSE))/SUM(VLOOKUP(readme!$C267,Лист2!$B:$R,6,FALSE),VLOOKUP(readme!$C267,Лист2!$B:$R,10,FALSE),VLOOKUP(readme!$C267,Лист2!$B:$R,14,FALSE)),"-")</f>
        <v>41</v>
      </c>
      <c r="F267" s="27">
        <f>IFERROR(SUM(VLOOKUP(readme!$C267,Лист2!$B:$R,3,FALSE),VLOOKUP(readme!$C267,Лист2!$B:$R,4,FALSE),VLOOKUP(readme!$C267,Лист2!$B:$R,5,FALSE))/SUM(VLOOKUP(readme!$C267,Лист2!$B:$R,6,FALSE),VLOOKUP(readme!$C267,Лист2!$B:$R,10,FALSE),VLOOKUP(readme!$C267,Лист2!$B:$R,14,FALSE)),"-")</f>
        <v>0.83333333333333337</v>
      </c>
      <c r="G267" s="18">
        <f>IFERROR(SUM(VLOOKUP(readme!$C267,Лист2!$B:$R,9,FALSE))/SUM(VLOOKUP(readme!$C267,Лист2!$B:$R,6,FALSE)),"-")</f>
        <v>42.666666666666664</v>
      </c>
      <c r="H267" s="19">
        <f>IF(VLOOKUP(readme!$C267,Лист2!$B:$R,6,FALSE)="0","-",VLOOKUP(readme!$C267,Лист2!$B:$R,6,FALSE))</f>
        <v>3</v>
      </c>
      <c r="I267" s="18">
        <f>IFERROR(SUM(VLOOKUP(readme!$C267,Лист2!$B:$R,13,FALSE))/SUM(VLOOKUP(readme!$C267,Лист2!$B:$R,10,FALSE)),"-")</f>
        <v>30.5</v>
      </c>
      <c r="J267" s="19">
        <f>IF(VLOOKUP(readme!$C267,Лист2!$B:$R,10,FALSE)="0","-",VLOOKUP(readme!$C267,Лист2!$B:$R,10,FALSE))</f>
        <v>2</v>
      </c>
      <c r="K267" s="18">
        <f>IFERROR(SUM(VLOOKUP(readme!$C267,Лист2!$B:$R,17,FALSE))/SUM(VLOOKUP(readme!$C267,Лист2!$B:$R,14,FALSE)),"-")</f>
        <v>57</v>
      </c>
      <c r="L267" s="19">
        <f>IF(VLOOKUP(readme!$C267,Лист2!$B:$R,14,FALSE)="0","-",VLOOKUP(readme!$C267,Лист2!$B:$R,14,FALSE))</f>
        <v>1</v>
      </c>
    </row>
    <row r="268" spans="1:12" s="12" customFormat="1" ht="11.25" x14ac:dyDescent="0.2">
      <c r="A268" s="13">
        <v>263</v>
      </c>
      <c r="B268" s="14" t="str">
        <f>Лист2!A265</f>
        <v>Старомайнский район</v>
      </c>
      <c r="C268" s="15">
        <f>Лист2!B265</f>
        <v>17013</v>
      </c>
      <c r="D268" s="16" t="str">
        <f>Лист2!C265</f>
        <v>МКОО Матвеевская СШ им. В.И.Кочеткова</v>
      </c>
      <c r="E268" s="17">
        <f>IFERROR(SUM(VLOOKUP(readme!$C268,Лист2!$B:$R,9,FALSE),VLOOKUP(readme!$C268,Лист2!$B:$R,13,FALSE),VLOOKUP(readme!$C268,Лист2!$B:$R,17,FALSE))/SUM(VLOOKUP(readme!$C268,Лист2!$B:$R,6,FALSE),VLOOKUP(readme!$C268,Лист2!$B:$R,10,FALSE),VLOOKUP(readme!$C268,Лист2!$B:$R,14,FALSE)),"-")</f>
        <v>41</v>
      </c>
      <c r="F268" s="27">
        <f>IFERROR(SUM(VLOOKUP(readme!$C268,Лист2!$B:$R,3,FALSE),VLOOKUP(readme!$C268,Лист2!$B:$R,4,FALSE),VLOOKUP(readme!$C268,Лист2!$B:$R,5,FALSE))/SUM(VLOOKUP(readme!$C268,Лист2!$B:$R,6,FALSE),VLOOKUP(readme!$C268,Лист2!$B:$R,10,FALSE),VLOOKUP(readme!$C268,Лист2!$B:$R,14,FALSE)),"-")</f>
        <v>0.5</v>
      </c>
      <c r="G268" s="18">
        <f>IFERROR(SUM(VLOOKUP(readme!$C268,Лист2!$B:$R,9,FALSE))/SUM(VLOOKUP(readme!$C268,Лист2!$B:$R,6,FALSE)),"-")</f>
        <v>37</v>
      </c>
      <c r="H268" s="19">
        <f>IF(VLOOKUP(readme!$C268,Лист2!$B:$R,6,FALSE)="0","-",VLOOKUP(readme!$C268,Лист2!$B:$R,6,FALSE))</f>
        <v>2</v>
      </c>
      <c r="I268" s="18" t="str">
        <f>IFERROR(SUM(VLOOKUP(readme!$C268,Лист2!$B:$R,13,FALSE))/SUM(VLOOKUP(readme!$C268,Лист2!$B:$R,10,FALSE)),"-")</f>
        <v>-</v>
      </c>
      <c r="J268" s="19" t="str">
        <f>IF(VLOOKUP(readme!$C268,Лист2!$B:$R,10,FALSE)="0","-",VLOOKUP(readme!$C268,Лист2!$B:$R,10,FALSE))</f>
        <v>-</v>
      </c>
      <c r="K268" s="18">
        <f>IFERROR(SUM(VLOOKUP(readme!$C268,Лист2!$B:$R,17,FALSE))/SUM(VLOOKUP(readme!$C268,Лист2!$B:$R,14,FALSE)),"-")</f>
        <v>45</v>
      </c>
      <c r="L268" s="19">
        <f>IF(VLOOKUP(readme!$C268,Лист2!$B:$R,14,FALSE)="0","-",VLOOKUP(readme!$C268,Лист2!$B:$R,14,FALSE))</f>
        <v>2</v>
      </c>
    </row>
    <row r="269" spans="1:12" s="12" customFormat="1" ht="11.25" x14ac:dyDescent="0.2">
      <c r="A269" s="13">
        <v>264</v>
      </c>
      <c r="B269" s="14" t="str">
        <f>Лист2!A260</f>
        <v>Старомайнский район</v>
      </c>
      <c r="C269" s="15">
        <f>Лист2!B260</f>
        <v>17008</v>
      </c>
      <c r="D269" s="16" t="str">
        <f>Лист2!C260</f>
        <v>МКОО Жедяевская СШ</v>
      </c>
      <c r="E269" s="17">
        <f>IFERROR(SUM(VLOOKUP(readme!$C269,Лист2!$B:$R,9,FALSE),VLOOKUP(readme!$C269,Лист2!$B:$R,13,FALSE),VLOOKUP(readme!$C269,Лист2!$B:$R,17,FALSE))/SUM(VLOOKUP(readme!$C269,Лист2!$B:$R,6,FALSE),VLOOKUP(readme!$C269,Лист2!$B:$R,10,FALSE),VLOOKUP(readme!$C269,Лист2!$B:$R,14,FALSE)),"-")</f>
        <v>40.25</v>
      </c>
      <c r="F269" s="27">
        <f>IFERROR(SUM(VLOOKUP(readme!$C269,Лист2!$B:$R,3,FALSE),VLOOKUP(readme!$C269,Лист2!$B:$R,4,FALSE),VLOOKUP(readme!$C269,Лист2!$B:$R,5,FALSE))/SUM(VLOOKUP(readme!$C269,Лист2!$B:$R,6,FALSE),VLOOKUP(readme!$C269,Лист2!$B:$R,10,FALSE),VLOOKUP(readme!$C269,Лист2!$B:$R,14,FALSE)),"-")</f>
        <v>0.375</v>
      </c>
      <c r="G269" s="18">
        <f>IFERROR(SUM(VLOOKUP(readme!$C269,Лист2!$B:$R,9,FALSE))/SUM(VLOOKUP(readme!$C269,Лист2!$B:$R,6,FALSE)),"-")</f>
        <v>52</v>
      </c>
      <c r="H269" s="19">
        <f>IF(VLOOKUP(readme!$C269,Лист2!$B:$R,6,FALSE)="0","-",VLOOKUP(readme!$C269,Лист2!$B:$R,6,FALSE))</f>
        <v>3</v>
      </c>
      <c r="I269" s="18">
        <f>IFERROR(SUM(VLOOKUP(readme!$C269,Лист2!$B:$R,13,FALSE))/SUM(VLOOKUP(readme!$C269,Лист2!$B:$R,10,FALSE)),"-")</f>
        <v>26.666666666666668</v>
      </c>
      <c r="J269" s="19">
        <f>IF(VLOOKUP(readme!$C269,Лист2!$B:$R,10,FALSE)="0","-",VLOOKUP(readme!$C269,Лист2!$B:$R,10,FALSE))</f>
        <v>3</v>
      </c>
      <c r="K269" s="18">
        <f>IFERROR(SUM(VLOOKUP(readme!$C269,Лист2!$B:$R,17,FALSE))/SUM(VLOOKUP(readme!$C269,Лист2!$B:$R,14,FALSE)),"-")</f>
        <v>43</v>
      </c>
      <c r="L269" s="19">
        <f>IF(VLOOKUP(readme!$C269,Лист2!$B:$R,14,FALSE)="0","-",VLOOKUP(readme!$C269,Лист2!$B:$R,14,FALSE))</f>
        <v>2</v>
      </c>
    </row>
    <row r="270" spans="1:12" s="12" customFormat="1" ht="11.25" x14ac:dyDescent="0.2">
      <c r="A270" s="13">
        <v>265</v>
      </c>
      <c r="B270" s="14" t="str">
        <f>Лист2!A169</f>
        <v>Кузоватовский район</v>
      </c>
      <c r="C270" s="15">
        <f>Лист2!B169</f>
        <v>7015</v>
      </c>
      <c r="D270" s="16" t="str">
        <f>Лист2!C169</f>
        <v>МОУ СШ п. ст. Налейка</v>
      </c>
      <c r="E270" s="17">
        <f>IFERROR(SUM(VLOOKUP(readme!$C270,Лист2!$B:$R,9,FALSE),VLOOKUP(readme!$C270,Лист2!$B:$R,13,FALSE),VLOOKUP(readme!$C270,Лист2!$B:$R,17,FALSE))/SUM(VLOOKUP(readme!$C270,Лист2!$B:$R,6,FALSE),VLOOKUP(readme!$C270,Лист2!$B:$R,10,FALSE),VLOOKUP(readme!$C270,Лист2!$B:$R,14,FALSE)),"-")</f>
        <v>36</v>
      </c>
      <c r="F270" s="27">
        <f>IFERROR(SUM(VLOOKUP(readme!$C270,Лист2!$B:$R,3,FALSE),VLOOKUP(readme!$C270,Лист2!$B:$R,4,FALSE),VLOOKUP(readme!$C270,Лист2!$B:$R,5,FALSE))/SUM(VLOOKUP(readme!$C270,Лист2!$B:$R,6,FALSE),VLOOKUP(readme!$C270,Лист2!$B:$R,10,FALSE),VLOOKUP(readme!$C270,Лист2!$B:$R,14,FALSE)),"-")</f>
        <v>1</v>
      </c>
      <c r="G270" s="18">
        <f>IFERROR(SUM(VLOOKUP(readme!$C270,Лист2!$B:$R,9,FALSE))/SUM(VLOOKUP(readme!$C270,Лист2!$B:$R,6,FALSE)),"-")</f>
        <v>45</v>
      </c>
      <c r="H270" s="19">
        <f>IF(VLOOKUP(readme!$C270,Лист2!$B:$R,6,FALSE)="0","-",VLOOKUP(readme!$C270,Лист2!$B:$R,6,FALSE))</f>
        <v>1</v>
      </c>
      <c r="I270" s="18">
        <f>IFERROR(SUM(VLOOKUP(readme!$C270,Лист2!$B:$R,13,FALSE))/SUM(VLOOKUP(readme!$C270,Лист2!$B:$R,10,FALSE)),"-")</f>
        <v>27</v>
      </c>
      <c r="J270" s="19">
        <f>IF(VLOOKUP(readme!$C270,Лист2!$B:$R,10,FALSE)="0","-",VLOOKUP(readme!$C270,Лист2!$B:$R,10,FALSE))</f>
        <v>1</v>
      </c>
      <c r="K270" s="18" t="str">
        <f>IFERROR(SUM(VLOOKUP(readme!$C270,Лист2!$B:$R,17,FALSE))/SUM(VLOOKUP(readme!$C270,Лист2!$B:$R,14,FALSE)),"-")</f>
        <v>-</v>
      </c>
      <c r="L270" s="19" t="str">
        <f>IF(VLOOKUP(readme!$C270,Лист2!$B:$R,14,FALSE)="0","-",VLOOKUP(readme!$C270,Лист2!$B:$R,14,FALSE))</f>
        <v>-</v>
      </c>
    </row>
    <row r="271" spans="1:12" s="12" customFormat="1" ht="11.25" x14ac:dyDescent="0.2">
      <c r="A271" s="13">
        <v>266</v>
      </c>
      <c r="B271" s="14" t="str">
        <f>Лист2!A118</f>
        <v>Вешкаймский район</v>
      </c>
      <c r="C271" s="15">
        <f>Лист2!B118</f>
        <v>4012</v>
      </c>
      <c r="D271" s="16" t="str">
        <f>Лист2!C118</f>
        <v>МОУ Ермоловская СШ</v>
      </c>
      <c r="E271" s="17">
        <f>IFERROR(SUM(VLOOKUP(readme!$C271,Лист2!$B:$R,9,FALSE),VLOOKUP(readme!$C271,Лист2!$B:$R,13,FALSE),VLOOKUP(readme!$C271,Лист2!$B:$R,17,FALSE))/SUM(VLOOKUP(readme!$C271,Лист2!$B:$R,6,FALSE),VLOOKUP(readme!$C271,Лист2!$B:$R,10,FALSE),VLOOKUP(readme!$C271,Лист2!$B:$R,14,FALSE)),"-")</f>
        <v>34.916666666666664</v>
      </c>
      <c r="F271" s="27">
        <f>IFERROR(SUM(VLOOKUP(readme!$C271,Лист2!$B:$R,3,FALSE),VLOOKUP(readme!$C271,Лист2!$B:$R,4,FALSE),VLOOKUP(readme!$C271,Лист2!$B:$R,5,FALSE))/SUM(VLOOKUP(readme!$C271,Лист2!$B:$R,6,FALSE),VLOOKUP(readme!$C271,Лист2!$B:$R,10,FALSE),VLOOKUP(readme!$C271,Лист2!$B:$R,14,FALSE)),"-")</f>
        <v>0.66666666666666663</v>
      </c>
      <c r="G271" s="18">
        <f>IFERROR(SUM(VLOOKUP(readme!$C271,Лист2!$B:$R,9,FALSE))/SUM(VLOOKUP(readme!$C271,Лист2!$B:$R,6,FALSE)),"-")</f>
        <v>42.2</v>
      </c>
      <c r="H271" s="19">
        <f>IF(VLOOKUP(readme!$C271,Лист2!$B:$R,6,FALSE)="0","-",VLOOKUP(readme!$C271,Лист2!$B:$R,6,FALSE))</f>
        <v>5</v>
      </c>
      <c r="I271" s="18">
        <f>IFERROR(SUM(VLOOKUP(readme!$C271,Лист2!$B:$R,13,FALSE))/SUM(VLOOKUP(readme!$C271,Лист2!$B:$R,10,FALSE)),"-")</f>
        <v>24.5</v>
      </c>
      <c r="J271" s="19">
        <f>IF(VLOOKUP(readme!$C271,Лист2!$B:$R,10,FALSE)="0","-",VLOOKUP(readme!$C271,Лист2!$B:$R,10,FALSE))</f>
        <v>4</v>
      </c>
      <c r="K271" s="18">
        <f>IFERROR(SUM(VLOOKUP(readme!$C271,Лист2!$B:$R,17,FALSE))/SUM(VLOOKUP(readme!$C271,Лист2!$B:$R,14,FALSE)),"-")</f>
        <v>36.666666666666664</v>
      </c>
      <c r="L271" s="19">
        <f>IF(VLOOKUP(readme!$C271,Лист2!$B:$R,14,FALSE)="0","-",VLOOKUP(readme!$C271,Лист2!$B:$R,14,FALSE))</f>
        <v>3</v>
      </c>
    </row>
    <row r="272" spans="1:12" s="12" customFormat="1" ht="11.25" x14ac:dyDescent="0.2">
      <c r="A272" s="13">
        <v>267</v>
      </c>
      <c r="B272" s="14" t="str">
        <f>Лист2!A61</f>
        <v>город Ульяновск</v>
      </c>
      <c r="C272" s="15">
        <f>Лист2!B61</f>
        <v>51004</v>
      </c>
      <c r="D272" s="16" t="str">
        <f>Лист2!C61</f>
        <v>МБОУ ОСШ № 4</v>
      </c>
      <c r="E272" s="17">
        <f>IFERROR(SUM(VLOOKUP(readme!$C272,Лист2!$B:$R,9,FALSE),VLOOKUP(readme!$C272,Лист2!$B:$R,13,FALSE),VLOOKUP(readme!$C272,Лист2!$B:$R,17,FALSE))/SUM(VLOOKUP(readme!$C272,Лист2!$B:$R,6,FALSE),VLOOKUP(readme!$C272,Лист2!$B:$R,10,FALSE),VLOOKUP(readme!$C272,Лист2!$B:$R,14,FALSE)),"-")</f>
        <v>32.341666666666669</v>
      </c>
      <c r="F272" s="27">
        <f>IFERROR(SUM(VLOOKUP(readme!$C272,Лист2!$B:$R,3,FALSE),VLOOKUP(readme!$C272,Лист2!$B:$R,4,FALSE),VLOOKUP(readme!$C272,Лист2!$B:$R,5,FALSE))/SUM(VLOOKUP(readme!$C272,Лист2!$B:$R,6,FALSE),VLOOKUP(readme!$C272,Лист2!$B:$R,10,FALSE),VLOOKUP(readme!$C272,Лист2!$B:$R,14,FALSE)),"-")</f>
        <v>0.27083333333333331</v>
      </c>
      <c r="G272" s="18">
        <f>IFERROR(SUM(VLOOKUP(readme!$C272,Лист2!$B:$R,9,FALSE))/SUM(VLOOKUP(readme!$C272,Лист2!$B:$R,6,FALSE)),"-")</f>
        <v>35.685714285714283</v>
      </c>
      <c r="H272" s="19">
        <f>IF(VLOOKUP(readme!$C272,Лист2!$B:$R,6,FALSE)="0","-",VLOOKUP(readme!$C272,Лист2!$B:$R,6,FALSE))</f>
        <v>105</v>
      </c>
      <c r="I272" s="18">
        <f>IFERROR(SUM(VLOOKUP(readme!$C272,Лист2!$B:$R,13,FALSE))/SUM(VLOOKUP(readme!$C272,Лист2!$B:$R,10,FALSE)),"-")</f>
        <v>33.200000000000003</v>
      </c>
      <c r="J272" s="19">
        <f>IF(VLOOKUP(readme!$C272,Лист2!$B:$R,10,FALSE)="0","-",VLOOKUP(readme!$C272,Лист2!$B:$R,10,FALSE))</f>
        <v>5</v>
      </c>
      <c r="K272" s="18">
        <f>IFERROR(SUM(VLOOKUP(readme!$C272,Лист2!$B:$R,17,FALSE))/SUM(VLOOKUP(readme!$C272,Лист2!$B:$R,14,FALSE)),"-")</f>
        <v>29.607692307692307</v>
      </c>
      <c r="L272" s="19">
        <f>IF(VLOOKUP(readme!$C272,Лист2!$B:$R,14,FALSE)="0","-",VLOOKUP(readme!$C272,Лист2!$B:$R,14,FALSE))</f>
        <v>130</v>
      </c>
    </row>
    <row r="273" spans="1:12" s="12" customFormat="1" ht="11.25" x14ac:dyDescent="0.2">
      <c r="A273" s="13">
        <v>268</v>
      </c>
      <c r="B273" s="14" t="str">
        <f>Лист2!A266</f>
        <v>Старомайнский район</v>
      </c>
      <c r="C273" s="15">
        <f>Лист2!B266</f>
        <v>17011</v>
      </c>
      <c r="D273" s="16" t="str">
        <f>Лист2!C266</f>
        <v>МКОО Русскоюрткульская СШ им. А.И.Новикова</v>
      </c>
      <c r="E273" s="17">
        <f>IFERROR(SUM(VLOOKUP(readme!$C273,Лист2!$B:$R,9,FALSE),VLOOKUP(readme!$C273,Лист2!$B:$R,13,FALSE),VLOOKUP(readme!$C273,Лист2!$B:$R,17,FALSE))/SUM(VLOOKUP(readme!$C273,Лист2!$B:$R,6,FALSE),VLOOKUP(readme!$C273,Лист2!$B:$R,10,FALSE),VLOOKUP(readme!$C273,Лист2!$B:$R,14,FALSE)),"-")</f>
        <v>28.5</v>
      </c>
      <c r="F273" s="27">
        <f>IFERROR(SUM(VLOOKUP(readme!$C273,Лист2!$B:$R,3,FALSE),VLOOKUP(readme!$C273,Лист2!$B:$R,4,FALSE),VLOOKUP(readme!$C273,Лист2!$B:$R,5,FALSE))/SUM(VLOOKUP(readme!$C273,Лист2!$B:$R,6,FALSE),VLOOKUP(readme!$C273,Лист2!$B:$R,10,FALSE),VLOOKUP(readme!$C273,Лист2!$B:$R,14,FALSE)),"-")</f>
        <v>0.5</v>
      </c>
      <c r="G273" s="18">
        <f>IFERROR(SUM(VLOOKUP(readme!$C273,Лист2!$B:$R,9,FALSE))/SUM(VLOOKUP(readme!$C273,Лист2!$B:$R,6,FALSE)),"-")</f>
        <v>43.5</v>
      </c>
      <c r="H273" s="19">
        <f>IF(VLOOKUP(readme!$C273,Лист2!$B:$R,6,FALSE)="0","-",VLOOKUP(readme!$C273,Лист2!$B:$R,6,FALSE))</f>
        <v>2</v>
      </c>
      <c r="I273" s="18">
        <f>IFERROR(SUM(VLOOKUP(readme!$C273,Лист2!$B:$R,13,FALSE))/SUM(VLOOKUP(readme!$C273,Лист2!$B:$R,10,FALSE)),"-")</f>
        <v>27</v>
      </c>
      <c r="J273" s="19">
        <f>IF(VLOOKUP(readme!$C273,Лист2!$B:$R,10,FALSE)="0","-",VLOOKUP(readme!$C273,Лист2!$B:$R,10,FALSE))</f>
        <v>1</v>
      </c>
      <c r="K273" s="18">
        <f>IFERROR(SUM(VLOOKUP(readme!$C273,Лист2!$B:$R,17,FALSE))/SUM(VLOOKUP(readme!$C273,Лист2!$B:$R,14,FALSE)),"-")</f>
        <v>0</v>
      </c>
      <c r="L273" s="19">
        <f>IF(VLOOKUP(readme!$C273,Лист2!$B:$R,14,FALSE)="0","-",VLOOKUP(readme!$C273,Лист2!$B:$R,14,FALSE))</f>
        <v>1</v>
      </c>
    </row>
    <row r="274" spans="1:12" s="12" customFormat="1" ht="11.25" x14ac:dyDescent="0.2">
      <c r="A274" s="55" t="s">
        <v>50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7"/>
    </row>
    <row r="275" spans="1:12" s="12" customFormat="1" ht="11.25" x14ac:dyDescent="0.2">
      <c r="A275" s="13">
        <v>269</v>
      </c>
      <c r="B275" s="14" t="s">
        <v>26</v>
      </c>
      <c r="C275" s="33">
        <v>18999</v>
      </c>
      <c r="D275" s="14" t="s">
        <v>376</v>
      </c>
      <c r="E275" s="17">
        <v>85</v>
      </c>
      <c r="F275" s="27">
        <v>1</v>
      </c>
      <c r="G275" s="18">
        <v>85</v>
      </c>
      <c r="H275" s="29">
        <v>1</v>
      </c>
      <c r="I275" s="18" t="s">
        <v>928</v>
      </c>
      <c r="J275" s="29" t="s">
        <v>928</v>
      </c>
      <c r="K275" s="18" t="s">
        <v>928</v>
      </c>
      <c r="L275" s="29">
        <v>0</v>
      </c>
    </row>
    <row r="276" spans="1:12" s="12" customFormat="1" ht="11.25" x14ac:dyDescent="0.2">
      <c r="A276" s="13">
        <v>270</v>
      </c>
      <c r="B276" s="14" t="s">
        <v>25</v>
      </c>
      <c r="C276" s="33">
        <v>17999</v>
      </c>
      <c r="D276" s="14" t="s">
        <v>142</v>
      </c>
      <c r="E276" s="17">
        <v>72</v>
      </c>
      <c r="F276" s="27">
        <v>1</v>
      </c>
      <c r="G276" s="18">
        <v>72</v>
      </c>
      <c r="H276" s="19">
        <v>1</v>
      </c>
      <c r="I276" s="18" t="s">
        <v>928</v>
      </c>
      <c r="J276" s="19" t="s">
        <v>928</v>
      </c>
      <c r="K276" s="18" t="s">
        <v>928</v>
      </c>
      <c r="L276" s="19">
        <v>0</v>
      </c>
    </row>
    <row r="277" spans="1:12" s="12" customFormat="1" ht="11.25" x14ac:dyDescent="0.2">
      <c r="A277" s="13">
        <v>271</v>
      </c>
      <c r="B277" s="14" t="s">
        <v>18</v>
      </c>
      <c r="C277" s="33">
        <v>10999</v>
      </c>
      <c r="D277" s="14" t="s">
        <v>57</v>
      </c>
      <c r="E277" s="17">
        <v>65</v>
      </c>
      <c r="F277" s="27">
        <v>1</v>
      </c>
      <c r="G277" s="18">
        <v>65</v>
      </c>
      <c r="H277" s="29">
        <v>1</v>
      </c>
      <c r="I277" s="18" t="s">
        <v>928</v>
      </c>
      <c r="J277" s="29" t="s">
        <v>928</v>
      </c>
      <c r="K277" s="18" t="s">
        <v>928</v>
      </c>
      <c r="L277" s="29">
        <v>0</v>
      </c>
    </row>
    <row r="278" spans="1:12" s="12" customFormat="1" ht="11.25" x14ac:dyDescent="0.2">
      <c r="A278" s="13">
        <v>272</v>
      </c>
      <c r="B278" s="14" t="s">
        <v>12</v>
      </c>
      <c r="C278" s="33">
        <v>4999</v>
      </c>
      <c r="D278" s="14" t="s">
        <v>849</v>
      </c>
      <c r="E278" s="17">
        <v>61</v>
      </c>
      <c r="F278" s="27">
        <v>1</v>
      </c>
      <c r="G278" s="18">
        <v>61</v>
      </c>
      <c r="H278" s="29">
        <v>1</v>
      </c>
      <c r="I278" s="18" t="s">
        <v>928</v>
      </c>
      <c r="J278" s="29" t="s">
        <v>928</v>
      </c>
      <c r="K278" s="18" t="s">
        <v>928</v>
      </c>
      <c r="L278" s="29">
        <v>0</v>
      </c>
    </row>
    <row r="279" spans="1:12" s="12" customFormat="1" ht="11.25" x14ac:dyDescent="0.2">
      <c r="A279" s="13">
        <v>273</v>
      </c>
      <c r="B279" s="14" t="s">
        <v>13</v>
      </c>
      <c r="C279" s="33">
        <v>5999</v>
      </c>
      <c r="D279" s="14" t="s">
        <v>239</v>
      </c>
      <c r="E279" s="17">
        <v>60.5</v>
      </c>
      <c r="F279" s="27">
        <v>1</v>
      </c>
      <c r="G279" s="18">
        <v>55</v>
      </c>
      <c r="H279" s="29">
        <v>1</v>
      </c>
      <c r="I279" s="18">
        <v>66</v>
      </c>
      <c r="J279" s="29">
        <v>1</v>
      </c>
      <c r="K279" s="18" t="s">
        <v>928</v>
      </c>
      <c r="L279" s="29">
        <v>0</v>
      </c>
    </row>
    <row r="280" spans="1:12" s="12" customFormat="1" ht="11.25" x14ac:dyDescent="0.2">
      <c r="A280" s="13">
        <v>274</v>
      </c>
      <c r="B280" s="14" t="s">
        <v>251</v>
      </c>
      <c r="C280" s="33">
        <v>19999</v>
      </c>
      <c r="D280" s="14" t="s">
        <v>46</v>
      </c>
      <c r="E280" s="17">
        <v>54</v>
      </c>
      <c r="F280" s="27">
        <v>1</v>
      </c>
      <c r="G280" s="18">
        <v>54</v>
      </c>
      <c r="H280" s="29">
        <v>1</v>
      </c>
      <c r="I280" s="18" t="s">
        <v>928</v>
      </c>
      <c r="J280" s="29" t="s">
        <v>928</v>
      </c>
      <c r="K280" s="18" t="s">
        <v>928</v>
      </c>
      <c r="L280" s="29">
        <v>0</v>
      </c>
    </row>
    <row r="281" spans="1:12" s="12" customFormat="1" ht="11.25" x14ac:dyDescent="0.2">
      <c r="A281" s="13">
        <v>275</v>
      </c>
      <c r="B281" s="14" t="s">
        <v>69</v>
      </c>
      <c r="C281" s="33">
        <v>2999</v>
      </c>
      <c r="D281" s="14" t="s">
        <v>144</v>
      </c>
      <c r="E281" s="17">
        <v>50.807692307692307</v>
      </c>
      <c r="F281" s="27">
        <v>0.80769230769230771</v>
      </c>
      <c r="G281" s="18">
        <v>58.10526315789474</v>
      </c>
      <c r="H281" s="29">
        <v>19</v>
      </c>
      <c r="I281" s="18">
        <v>31</v>
      </c>
      <c r="J281" s="29">
        <v>7</v>
      </c>
      <c r="K281" s="18" t="s">
        <v>928</v>
      </c>
      <c r="L281" s="29">
        <v>0</v>
      </c>
    </row>
    <row r="282" spans="1:12" s="12" customFormat="1" ht="11.25" x14ac:dyDescent="0.2">
      <c r="A282" s="13">
        <v>276</v>
      </c>
      <c r="B282" s="14" t="s">
        <v>70</v>
      </c>
      <c r="C282" s="33">
        <v>50999</v>
      </c>
      <c r="D282" s="14" t="s">
        <v>927</v>
      </c>
      <c r="E282" s="17">
        <v>50.457364341085274</v>
      </c>
      <c r="F282" s="27">
        <v>0.8294573643410853</v>
      </c>
      <c r="G282" s="18">
        <v>62.671641791044777</v>
      </c>
      <c r="H282" s="29">
        <v>67</v>
      </c>
      <c r="I282" s="18">
        <v>37.258064516129032</v>
      </c>
      <c r="J282" s="29">
        <v>62</v>
      </c>
      <c r="K282" s="18" t="s">
        <v>928</v>
      </c>
      <c r="L282" s="29">
        <v>0</v>
      </c>
    </row>
    <row r="283" spans="1:12" s="12" customFormat="1" ht="11.25" x14ac:dyDescent="0.2">
      <c r="A283" s="13">
        <v>277</v>
      </c>
      <c r="B283" s="14" t="s">
        <v>23</v>
      </c>
      <c r="C283" s="33">
        <v>15999</v>
      </c>
      <c r="D283" s="14" t="s">
        <v>265</v>
      </c>
      <c r="E283" s="17">
        <v>45</v>
      </c>
      <c r="F283" s="27">
        <v>1</v>
      </c>
      <c r="G283" s="18">
        <v>56</v>
      </c>
      <c r="H283" s="29">
        <v>1</v>
      </c>
      <c r="I283" s="18">
        <v>34</v>
      </c>
      <c r="J283" s="29">
        <v>1</v>
      </c>
      <c r="K283" s="18" t="s">
        <v>928</v>
      </c>
      <c r="L283" s="29">
        <v>0</v>
      </c>
    </row>
    <row r="284" spans="1:12" s="12" customFormat="1" ht="11.25" x14ac:dyDescent="0.2">
      <c r="A284" s="13">
        <v>278</v>
      </c>
      <c r="B284" s="14" t="s">
        <v>28</v>
      </c>
      <c r="C284" s="33">
        <v>21999</v>
      </c>
      <c r="D284" s="14" t="s">
        <v>3</v>
      </c>
      <c r="E284" s="17">
        <v>44</v>
      </c>
      <c r="F284" s="27">
        <v>1</v>
      </c>
      <c r="G284" s="18">
        <v>44</v>
      </c>
      <c r="H284" s="29">
        <v>1</v>
      </c>
      <c r="I284" s="18" t="s">
        <v>928</v>
      </c>
      <c r="J284" s="29" t="s">
        <v>928</v>
      </c>
      <c r="K284" s="18" t="s">
        <v>928</v>
      </c>
      <c r="L284" s="29">
        <v>0</v>
      </c>
    </row>
    <row r="285" spans="1:12" s="12" customFormat="1" ht="11.25" x14ac:dyDescent="0.2">
      <c r="A285" s="44">
        <v>279</v>
      </c>
      <c r="B285" s="45" t="s">
        <v>15</v>
      </c>
      <c r="C285" s="46">
        <v>7999</v>
      </c>
      <c r="D285" s="45" t="s">
        <v>316</v>
      </c>
      <c r="E285" s="17">
        <v>40</v>
      </c>
      <c r="F285" s="47">
        <v>1</v>
      </c>
      <c r="G285" s="48" t="s">
        <v>928</v>
      </c>
      <c r="H285" s="49" t="s">
        <v>928</v>
      </c>
      <c r="I285" s="48">
        <v>40</v>
      </c>
      <c r="J285" s="49">
        <v>1</v>
      </c>
      <c r="K285" s="48" t="s">
        <v>928</v>
      </c>
      <c r="L285" s="49">
        <v>0</v>
      </c>
    </row>
    <row r="286" spans="1:12" s="12" customFormat="1" ht="11.25" x14ac:dyDescent="0.2">
      <c r="A286" s="44">
        <v>280</v>
      </c>
      <c r="B286" s="45" t="s">
        <v>48</v>
      </c>
      <c r="C286" s="46">
        <v>31999</v>
      </c>
      <c r="D286" s="45" t="s">
        <v>143</v>
      </c>
      <c r="E286" s="17">
        <v>39.75</v>
      </c>
      <c r="F286" s="47">
        <v>0.75</v>
      </c>
      <c r="G286" s="48">
        <v>49.333333333333336</v>
      </c>
      <c r="H286" s="49">
        <v>6</v>
      </c>
      <c r="I286" s="48">
        <v>11</v>
      </c>
      <c r="J286" s="49">
        <v>2</v>
      </c>
      <c r="K286" s="48" t="s">
        <v>928</v>
      </c>
      <c r="L286" s="49">
        <v>0</v>
      </c>
    </row>
    <row r="287" spans="1:12" s="12" customFormat="1" ht="11.25" x14ac:dyDescent="0.2">
      <c r="A287" s="44">
        <v>281</v>
      </c>
      <c r="B287" s="45" t="s">
        <v>27</v>
      </c>
      <c r="C287" s="46">
        <v>20999</v>
      </c>
      <c r="D287" s="45" t="s">
        <v>60</v>
      </c>
      <c r="E287" s="17">
        <v>27</v>
      </c>
      <c r="F287" s="47">
        <v>1</v>
      </c>
      <c r="G287" s="48" t="s">
        <v>928</v>
      </c>
      <c r="H287" s="49" t="s">
        <v>928</v>
      </c>
      <c r="I287" s="48">
        <v>27</v>
      </c>
      <c r="J287" s="49">
        <v>1</v>
      </c>
      <c r="K287" s="48" t="s">
        <v>928</v>
      </c>
      <c r="L287" s="49">
        <v>0</v>
      </c>
    </row>
    <row r="288" spans="1:12" s="12" customFormat="1" ht="12" thickBot="1" x14ac:dyDescent="0.25">
      <c r="A288" s="34">
        <v>282</v>
      </c>
      <c r="B288" s="35" t="s">
        <v>29</v>
      </c>
      <c r="C288" s="36">
        <v>22999</v>
      </c>
      <c r="D288" s="35" t="s">
        <v>4</v>
      </c>
      <c r="E288" s="37">
        <v>6</v>
      </c>
      <c r="F288" s="38">
        <v>0</v>
      </c>
      <c r="G288" s="39" t="s">
        <v>928</v>
      </c>
      <c r="H288" s="40" t="s">
        <v>928</v>
      </c>
      <c r="I288" s="39">
        <v>6</v>
      </c>
      <c r="J288" s="40">
        <v>1</v>
      </c>
      <c r="K288" s="39" t="s">
        <v>928</v>
      </c>
      <c r="L288" s="40">
        <v>0</v>
      </c>
    </row>
    <row r="289" spans="1:12" s="12" customFormat="1" ht="12" thickBot="1" x14ac:dyDescent="0.25">
      <c r="A289" s="20"/>
      <c r="B289" s="21"/>
      <c r="C289" s="22"/>
      <c r="D289" s="23" t="s">
        <v>6</v>
      </c>
      <c r="E289" s="24">
        <f>SUM(Лист2!J2:J500,Лист2!N2:N500,Лист2!R2:R500,Лист3!J2:J30,Лист3!N2:N30,Лист3!R2:R30)/SUM(Лист2!G2:G500,Лист2!K2:K500,Лист2!O2:O500,Лист3!G2:G30,Лист3!K2:K30,Лист3!O2:O30)</f>
        <v>66.034953577280177</v>
      </c>
      <c r="F289" s="31">
        <f>SUM(Лист2!D2:F500,Лист3!D2:F30)/SUM(Лист2!G2:G500,Лист2!K2:K500,Лист2!O2:O500,Лист3!G2:G30,Лист3!K2:K30,Лист3!O2:O30)</f>
        <v>0.70988530857454946</v>
      </c>
      <c r="G289" s="25">
        <f>SUM(Лист2!J2:J500,Лист3!J2:J30)/SUM(Лист2!G2:G500,Лист3!G2:G30)</f>
        <v>67.256596306068602</v>
      </c>
      <c r="H289" s="26">
        <f>SUM(H6:H288)</f>
        <v>4548</v>
      </c>
      <c r="I289" s="25">
        <f>SUM(Лист2!N2:N500,Лист3!N2:N30)/SUM(Лист2!K2:K500,Лист3!K2:K30)</f>
        <v>57.753699284009549</v>
      </c>
      <c r="J289" s="26">
        <f>SUM(J6:J288)</f>
        <v>2095</v>
      </c>
      <c r="K289" s="25">
        <f>IFERROR(SUM(Лист2!R2:R500,Лист3!R2:R30)/SUM(Лист2!O2:O500,Лист3!O2:O30),"-")</f>
        <v>70.729697452229303</v>
      </c>
      <c r="L289" s="26">
        <f>SUM(L6:L288)</f>
        <v>2512</v>
      </c>
    </row>
  </sheetData>
  <sortState ref="B275:L288">
    <sortCondition descending="1" ref="E275:E288"/>
  </sortState>
  <mergeCells count="12">
    <mergeCell ref="K4:L4"/>
    <mergeCell ref="A274:L274"/>
    <mergeCell ref="A1:L1"/>
    <mergeCell ref="A2:L2"/>
    <mergeCell ref="I4:J4"/>
    <mergeCell ref="A4:A5"/>
    <mergeCell ref="C4:C5"/>
    <mergeCell ref="D4:D5"/>
    <mergeCell ref="E4:E5"/>
    <mergeCell ref="F4:F5"/>
    <mergeCell ref="G4:H4"/>
    <mergeCell ref="B4:B5"/>
  </mergeCells>
  <phoneticPr fontId="1" type="noConversion"/>
  <pageMargins left="0.78740157480314965" right="0.78740157480314965" top="0.78740157480314965" bottom="1.1811023622047245" header="0.51181102362204722" footer="0.51181102362204722"/>
  <pageSetup paperSize="9" scale="98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H17" sqref="H17"/>
    </sheetView>
  </sheetViews>
  <sheetFormatPr defaultRowHeight="12.75" x14ac:dyDescent="0.2"/>
  <sheetData>
    <row r="1" spans="1:6" x14ac:dyDescent="0.2">
      <c r="A1" t="s">
        <v>62</v>
      </c>
      <c r="B1" t="s">
        <v>63</v>
      </c>
      <c r="C1" t="s">
        <v>253</v>
      </c>
      <c r="D1" t="s">
        <v>64</v>
      </c>
      <c r="E1" t="s">
        <v>65</v>
      </c>
      <c r="F1" t="s">
        <v>66</v>
      </c>
    </row>
    <row r="2" spans="1:6" x14ac:dyDescent="0.2">
      <c r="A2">
        <v>2999</v>
      </c>
      <c r="B2" t="s">
        <v>144</v>
      </c>
      <c r="C2">
        <v>7</v>
      </c>
      <c r="D2" t="s">
        <v>67</v>
      </c>
      <c r="E2" t="s">
        <v>137</v>
      </c>
      <c r="F2">
        <v>217</v>
      </c>
    </row>
    <row r="3" spans="1:6" x14ac:dyDescent="0.2">
      <c r="A3">
        <v>31999</v>
      </c>
      <c r="B3" t="s">
        <v>143</v>
      </c>
      <c r="C3">
        <v>2</v>
      </c>
      <c r="D3" t="s">
        <v>67</v>
      </c>
      <c r="E3" t="s">
        <v>846</v>
      </c>
      <c r="F3">
        <v>22</v>
      </c>
    </row>
    <row r="4" spans="1:6" x14ac:dyDescent="0.2">
      <c r="A4">
        <v>50999</v>
      </c>
      <c r="B4" t="s">
        <v>5</v>
      </c>
      <c r="C4">
        <v>62</v>
      </c>
      <c r="D4" t="s">
        <v>67</v>
      </c>
      <c r="E4" t="s">
        <v>847</v>
      </c>
      <c r="F4">
        <v>2310</v>
      </c>
    </row>
    <row r="5" spans="1:6" x14ac:dyDescent="0.2">
      <c r="A5">
        <v>5999</v>
      </c>
      <c r="B5" t="s">
        <v>239</v>
      </c>
      <c r="C5">
        <v>1</v>
      </c>
      <c r="D5" t="s">
        <v>67</v>
      </c>
      <c r="E5" t="s">
        <v>97</v>
      </c>
      <c r="F5">
        <v>66</v>
      </c>
    </row>
    <row r="6" spans="1:6" x14ac:dyDescent="0.2">
      <c r="A6">
        <v>7999</v>
      </c>
      <c r="B6" t="s">
        <v>316</v>
      </c>
      <c r="C6">
        <v>1</v>
      </c>
      <c r="D6" t="s">
        <v>67</v>
      </c>
      <c r="E6" t="s">
        <v>628</v>
      </c>
      <c r="F6">
        <v>40</v>
      </c>
    </row>
    <row r="7" spans="1:6" x14ac:dyDescent="0.2">
      <c r="A7">
        <v>15999</v>
      </c>
      <c r="B7" t="s">
        <v>265</v>
      </c>
      <c r="C7">
        <v>1</v>
      </c>
      <c r="D7" t="s">
        <v>67</v>
      </c>
      <c r="E7" t="s">
        <v>106</v>
      </c>
      <c r="F7">
        <v>34</v>
      </c>
    </row>
    <row r="8" spans="1:6" x14ac:dyDescent="0.2">
      <c r="A8">
        <v>20999</v>
      </c>
      <c r="B8" t="s">
        <v>60</v>
      </c>
      <c r="C8">
        <v>1</v>
      </c>
      <c r="D8" t="s">
        <v>67</v>
      </c>
      <c r="E8" t="s">
        <v>114</v>
      </c>
      <c r="F8">
        <v>27</v>
      </c>
    </row>
    <row r="9" spans="1:6" x14ac:dyDescent="0.2">
      <c r="A9">
        <v>22999</v>
      </c>
      <c r="B9" t="s">
        <v>4</v>
      </c>
      <c r="C9">
        <v>1</v>
      </c>
      <c r="D9" t="s">
        <v>67</v>
      </c>
      <c r="E9" t="s">
        <v>848</v>
      </c>
      <c r="F9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25" sqref="F25"/>
    </sheetView>
  </sheetViews>
  <sheetFormatPr defaultRowHeight="12.75" x14ac:dyDescent="0.2"/>
  <cols>
    <col min="3" max="3" width="22.42578125" bestFit="1" customWidth="1"/>
  </cols>
  <sheetData>
    <row r="1" spans="1:3" x14ac:dyDescent="0.2">
      <c r="A1" t="s">
        <v>62</v>
      </c>
      <c r="B1" t="s">
        <v>64</v>
      </c>
      <c r="C1" t="s">
        <v>253</v>
      </c>
    </row>
    <row r="2" spans="1:3" x14ac:dyDescent="0.2">
      <c r="A2">
        <v>2999</v>
      </c>
      <c r="B2" t="s">
        <v>67</v>
      </c>
      <c r="C2">
        <v>4</v>
      </c>
    </row>
    <row r="3" spans="1:3" x14ac:dyDescent="0.2">
      <c r="A3">
        <v>50999</v>
      </c>
      <c r="B3" t="s">
        <v>67</v>
      </c>
      <c r="C3">
        <v>40</v>
      </c>
    </row>
    <row r="4" spans="1:3" x14ac:dyDescent="0.2">
      <c r="A4">
        <v>5999</v>
      </c>
      <c r="B4" t="s">
        <v>67</v>
      </c>
      <c r="C4">
        <v>1</v>
      </c>
    </row>
    <row r="5" spans="1:3" x14ac:dyDescent="0.2">
      <c r="A5">
        <v>7999</v>
      </c>
      <c r="B5" t="s">
        <v>67</v>
      </c>
      <c r="C5">
        <v>1</v>
      </c>
    </row>
    <row r="6" spans="1:3" x14ac:dyDescent="0.2">
      <c r="A6">
        <v>15999</v>
      </c>
      <c r="B6" t="s">
        <v>67</v>
      </c>
      <c r="C6">
        <v>1</v>
      </c>
    </row>
    <row r="7" spans="1:3" x14ac:dyDescent="0.2">
      <c r="A7">
        <v>20999</v>
      </c>
      <c r="B7" t="s">
        <v>67</v>
      </c>
      <c r="C7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25" sqref="D25"/>
    </sheetView>
  </sheetViews>
  <sheetFormatPr defaultRowHeight="12.75" x14ac:dyDescent="0.2"/>
  <cols>
    <col min="1" max="1" width="26" customWidth="1"/>
    <col min="2" max="2" width="25.85546875" customWidth="1"/>
  </cols>
  <sheetData>
    <row r="1" spans="1:3" x14ac:dyDescent="0.2">
      <c r="A1" t="s">
        <v>62</v>
      </c>
      <c r="B1" t="s">
        <v>64</v>
      </c>
      <c r="C1" t="s">
        <v>253</v>
      </c>
    </row>
    <row r="2" spans="1:3" x14ac:dyDescent="0.2">
      <c r="A2">
        <v>4999</v>
      </c>
      <c r="B2" t="s">
        <v>7</v>
      </c>
      <c r="C2">
        <v>1</v>
      </c>
    </row>
    <row r="3" spans="1:3" x14ac:dyDescent="0.2">
      <c r="A3">
        <v>2999</v>
      </c>
      <c r="B3" t="s">
        <v>7</v>
      </c>
      <c r="C3">
        <v>17</v>
      </c>
    </row>
    <row r="4" spans="1:3" x14ac:dyDescent="0.2">
      <c r="A4">
        <v>31999</v>
      </c>
      <c r="B4" t="s">
        <v>7</v>
      </c>
      <c r="C4">
        <v>6</v>
      </c>
    </row>
    <row r="5" spans="1:3" x14ac:dyDescent="0.2">
      <c r="A5">
        <v>50999</v>
      </c>
      <c r="B5" t="s">
        <v>7</v>
      </c>
      <c r="C5">
        <v>67</v>
      </c>
    </row>
    <row r="6" spans="1:3" x14ac:dyDescent="0.2">
      <c r="A6">
        <v>5999</v>
      </c>
      <c r="B6" t="s">
        <v>7</v>
      </c>
      <c r="C6">
        <v>1</v>
      </c>
    </row>
    <row r="7" spans="1:3" x14ac:dyDescent="0.2">
      <c r="A7">
        <v>10999</v>
      </c>
      <c r="B7" t="s">
        <v>7</v>
      </c>
      <c r="C7">
        <v>1</v>
      </c>
    </row>
    <row r="8" spans="1:3" x14ac:dyDescent="0.2">
      <c r="A8">
        <v>15999</v>
      </c>
      <c r="B8" t="s">
        <v>7</v>
      </c>
      <c r="C8">
        <v>1</v>
      </c>
    </row>
    <row r="9" spans="1:3" x14ac:dyDescent="0.2">
      <c r="A9">
        <v>17999</v>
      </c>
      <c r="B9" t="s">
        <v>7</v>
      </c>
      <c r="C9">
        <v>1</v>
      </c>
    </row>
    <row r="10" spans="1:3" x14ac:dyDescent="0.2">
      <c r="A10">
        <v>18999</v>
      </c>
      <c r="B10" t="s">
        <v>7</v>
      </c>
      <c r="C10">
        <v>1</v>
      </c>
    </row>
    <row r="11" spans="1:3" x14ac:dyDescent="0.2">
      <c r="A11">
        <v>19999</v>
      </c>
      <c r="B11" t="s">
        <v>7</v>
      </c>
      <c r="C11">
        <v>1</v>
      </c>
    </row>
    <row r="12" spans="1:3" x14ac:dyDescent="0.2">
      <c r="A12">
        <v>21999</v>
      </c>
      <c r="B12" t="s">
        <v>7</v>
      </c>
      <c r="C12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K26" sqref="K26"/>
    </sheetView>
  </sheetViews>
  <sheetFormatPr defaultRowHeight="12.75" x14ac:dyDescent="0.2"/>
  <sheetData>
    <row r="1" spans="1:6" x14ac:dyDescent="0.2">
      <c r="A1" t="s">
        <v>62</v>
      </c>
      <c r="B1" t="s">
        <v>63</v>
      </c>
      <c r="C1" t="s">
        <v>253</v>
      </c>
      <c r="D1" t="s">
        <v>64</v>
      </c>
      <c r="E1" t="s">
        <v>65</v>
      </c>
      <c r="F1" t="s">
        <v>66</v>
      </c>
    </row>
    <row r="2" spans="1:6" x14ac:dyDescent="0.2">
      <c r="A2">
        <v>4999</v>
      </c>
      <c r="B2" t="s">
        <v>849</v>
      </c>
      <c r="C2">
        <v>1</v>
      </c>
      <c r="D2" t="s">
        <v>7</v>
      </c>
      <c r="E2" t="s">
        <v>380</v>
      </c>
      <c r="F2">
        <v>61</v>
      </c>
    </row>
    <row r="3" spans="1:6" x14ac:dyDescent="0.2">
      <c r="A3">
        <v>2999</v>
      </c>
      <c r="B3" t="s">
        <v>144</v>
      </c>
      <c r="C3">
        <v>19</v>
      </c>
      <c r="D3" t="s">
        <v>7</v>
      </c>
      <c r="E3" t="s">
        <v>850</v>
      </c>
      <c r="F3">
        <v>1104</v>
      </c>
    </row>
    <row r="4" spans="1:6" x14ac:dyDescent="0.2">
      <c r="A4">
        <v>31999</v>
      </c>
      <c r="B4" t="s">
        <v>143</v>
      </c>
      <c r="C4">
        <v>6</v>
      </c>
      <c r="D4" t="s">
        <v>7</v>
      </c>
      <c r="E4" t="s">
        <v>720</v>
      </c>
      <c r="F4">
        <v>296</v>
      </c>
    </row>
    <row r="5" spans="1:6" x14ac:dyDescent="0.2">
      <c r="A5">
        <v>50999</v>
      </c>
      <c r="B5" t="s">
        <v>5</v>
      </c>
      <c r="C5">
        <v>67</v>
      </c>
      <c r="D5" t="s">
        <v>7</v>
      </c>
      <c r="E5" t="s">
        <v>851</v>
      </c>
      <c r="F5">
        <v>4199</v>
      </c>
    </row>
    <row r="6" spans="1:6" x14ac:dyDescent="0.2">
      <c r="A6">
        <v>5999</v>
      </c>
      <c r="B6" t="s">
        <v>239</v>
      </c>
      <c r="C6">
        <v>1</v>
      </c>
      <c r="D6" t="s">
        <v>7</v>
      </c>
      <c r="E6" t="s">
        <v>117</v>
      </c>
      <c r="F6">
        <v>55</v>
      </c>
    </row>
    <row r="7" spans="1:6" x14ac:dyDescent="0.2">
      <c r="A7">
        <v>10999</v>
      </c>
      <c r="B7" t="s">
        <v>57</v>
      </c>
      <c r="C7">
        <v>1</v>
      </c>
      <c r="D7" t="s">
        <v>7</v>
      </c>
      <c r="E7" t="s">
        <v>130</v>
      </c>
      <c r="F7">
        <v>65</v>
      </c>
    </row>
    <row r="8" spans="1:6" x14ac:dyDescent="0.2">
      <c r="A8">
        <v>15999</v>
      </c>
      <c r="B8" t="s">
        <v>265</v>
      </c>
      <c r="C8">
        <v>1</v>
      </c>
      <c r="D8" t="s">
        <v>7</v>
      </c>
      <c r="E8" t="s">
        <v>133</v>
      </c>
      <c r="F8">
        <v>56</v>
      </c>
    </row>
    <row r="9" spans="1:6" x14ac:dyDescent="0.2">
      <c r="A9">
        <v>17999</v>
      </c>
      <c r="B9" t="s">
        <v>142</v>
      </c>
      <c r="C9">
        <v>1</v>
      </c>
      <c r="D9" t="s">
        <v>7</v>
      </c>
      <c r="E9" t="s">
        <v>98</v>
      </c>
      <c r="F9">
        <v>72</v>
      </c>
    </row>
    <row r="10" spans="1:6" x14ac:dyDescent="0.2">
      <c r="A10">
        <v>18999</v>
      </c>
      <c r="B10" t="s">
        <v>376</v>
      </c>
      <c r="C10">
        <v>1</v>
      </c>
      <c r="D10" t="s">
        <v>7</v>
      </c>
      <c r="E10" t="s">
        <v>111</v>
      </c>
      <c r="F10">
        <v>85</v>
      </c>
    </row>
    <row r="11" spans="1:6" x14ac:dyDescent="0.2">
      <c r="A11">
        <v>19999</v>
      </c>
      <c r="B11" t="s">
        <v>46</v>
      </c>
      <c r="C11">
        <v>1</v>
      </c>
      <c r="D11" t="s">
        <v>7</v>
      </c>
      <c r="E11" t="s">
        <v>257</v>
      </c>
      <c r="F11">
        <v>54</v>
      </c>
    </row>
    <row r="12" spans="1:6" x14ac:dyDescent="0.2">
      <c r="A12">
        <v>21999</v>
      </c>
      <c r="B12" t="s">
        <v>3</v>
      </c>
      <c r="C12">
        <v>1</v>
      </c>
      <c r="D12" t="s">
        <v>7</v>
      </c>
      <c r="E12" t="s">
        <v>356</v>
      </c>
      <c r="F12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T340"/>
  <sheetViews>
    <sheetView workbookViewId="0">
      <selection activeCell="J347" sqref="J347"/>
    </sheetView>
  </sheetViews>
  <sheetFormatPr defaultRowHeight="12.75" x14ac:dyDescent="0.2"/>
  <cols>
    <col min="1" max="1" width="24" customWidth="1"/>
    <col min="2" max="2" width="11" bestFit="1" customWidth="1"/>
    <col min="3" max="3" width="68.140625" bestFit="1" customWidth="1"/>
    <col min="4" max="4" width="6.5703125" style="32" bestFit="1" customWidth="1"/>
    <col min="5" max="6" width="7" style="32" bestFit="1" customWidth="1"/>
    <col min="8" max="8" width="12.7109375" bestFit="1" customWidth="1"/>
    <col min="9" max="9" width="12.28515625" customWidth="1"/>
    <col min="11" max="11" width="8.7109375" style="32" customWidth="1"/>
    <col min="12" max="12" width="12" style="32" customWidth="1"/>
    <col min="13" max="13" width="7.85546875" style="32" customWidth="1"/>
    <col min="14" max="14" width="8.85546875" style="32" customWidth="1"/>
  </cols>
  <sheetData>
    <row r="1" spans="1:18" x14ac:dyDescent="0.2">
      <c r="A1" t="s">
        <v>61</v>
      </c>
      <c r="B1" t="s">
        <v>62</v>
      </c>
      <c r="C1" t="s">
        <v>63</v>
      </c>
      <c r="D1" s="32" t="s">
        <v>91</v>
      </c>
      <c r="E1" s="32" t="s">
        <v>92</v>
      </c>
      <c r="F1" s="32" t="s">
        <v>93</v>
      </c>
      <c r="G1" t="s">
        <v>94</v>
      </c>
      <c r="H1" t="s">
        <v>64</v>
      </c>
      <c r="I1" t="s">
        <v>65</v>
      </c>
      <c r="J1" t="s">
        <v>66</v>
      </c>
      <c r="K1" s="32" t="s">
        <v>95</v>
      </c>
      <c r="L1" s="32" t="s">
        <v>64</v>
      </c>
      <c r="M1" s="32" t="s">
        <v>65</v>
      </c>
      <c r="N1" s="32" t="s">
        <v>66</v>
      </c>
      <c r="O1" t="s">
        <v>96</v>
      </c>
      <c r="P1" t="s">
        <v>64</v>
      </c>
      <c r="Q1" t="s">
        <v>65</v>
      </c>
      <c r="R1" t="s">
        <v>66</v>
      </c>
    </row>
    <row r="2" spans="1:18" x14ac:dyDescent="0.2">
      <c r="A2" t="s">
        <v>70</v>
      </c>
      <c r="B2">
        <v>52915</v>
      </c>
      <c r="C2" t="s">
        <v>853</v>
      </c>
      <c r="D2" s="32" t="str">
        <f>IFERROR(VLOOKUP(B2,Rus_USPEH!$A$2:$C$300,3,FALSE),"0")</f>
        <v>0</v>
      </c>
      <c r="E2" s="32" t="str">
        <f>IFERROR(VLOOKUP(B2,Mat_Prof_USPEH!$A$2:$C$300,3,FALSE),"0")</f>
        <v>0</v>
      </c>
      <c r="F2" s="32" t="str">
        <f>IFERROR(VLOOKUP(B2,Mat_Baz_USPEH!$A$2:$C$300,3,FALSE),"0")</f>
        <v>0</v>
      </c>
      <c r="G2" t="str">
        <f>IFERROR(VLOOKUP(B2,Rus!B:G,3,FALSE),"0")</f>
        <v>0</v>
      </c>
      <c r="H2" t="str">
        <f>IFERROR(VLOOKUP(B2,Rus!B:G,4,FALSE),"0")</f>
        <v>0</v>
      </c>
      <c r="I2" t="str">
        <f>IFERROR(VLOOKUP(B2,Rus!B:G,5,FALSE),"0")</f>
        <v>0</v>
      </c>
      <c r="J2" t="str">
        <f>IFERROR(VLOOKUP(B2,Rus!B:G,6,FALSE),"0")</f>
        <v>0</v>
      </c>
      <c r="K2" s="32" t="str">
        <f>IFERROR(VLOOKUP(B2,Mat_Prof!$A$2:$G$300,3,FALSE),"0")</f>
        <v>0</v>
      </c>
      <c r="L2" s="32" t="str">
        <f>IFERROR(VLOOKUP(B2,Mat_Prof!$A$2:$E$300,4,FALSE),"0")</f>
        <v>0</v>
      </c>
      <c r="M2" s="32" t="str">
        <f>IFERROR(VLOOKUP(B2,Mat_Prof!$A$2:$G$300,5,FALSE),"0")</f>
        <v>0</v>
      </c>
      <c r="N2" s="32" t="str">
        <f>IFERROR(VLOOKUP(B2,Mat_Prof!$A$2:$G$300,6,FALSE),"0")</f>
        <v>0</v>
      </c>
      <c r="O2" s="32" t="str">
        <f>IFERROR(VLOOKUP(B2,Mat_Baz!$A$2:$F$300,3,FALSE),"0")</f>
        <v>0</v>
      </c>
      <c r="P2" s="32" t="str">
        <f>IFERROR(VLOOKUP(B2,Mat_Baz!$A$2:$F$300,4,FALSE),"0")</f>
        <v>0</v>
      </c>
      <c r="Q2" s="32" t="str">
        <f>IFERROR(VLOOKUP(B2,Mat_Baz!$A$2:$F$300,5,FALSE),"0")</f>
        <v>0</v>
      </c>
      <c r="R2" s="32" t="str">
        <f>IFERROR(VLOOKUP(B2,Mat_Baz!$A$2:$F$300,6,FALSE),"0")</f>
        <v>0</v>
      </c>
    </row>
    <row r="3" spans="1:18" x14ac:dyDescent="0.2">
      <c r="A3" t="s">
        <v>70</v>
      </c>
      <c r="B3">
        <v>51100</v>
      </c>
      <c r="C3" t="s">
        <v>328</v>
      </c>
      <c r="D3" s="32">
        <f>IFERROR(VLOOKUP(B3,Rus_USPEH!$A$2:$C$300,3,FALSE),"0")</f>
        <v>22</v>
      </c>
      <c r="E3" s="32">
        <f>IFERROR(VLOOKUP(B3,Mat_Prof_USPEH!$A$2:$C$300,3,FALSE),"0")</f>
        <v>22</v>
      </c>
      <c r="F3" s="32">
        <f>IFERROR(VLOOKUP(B3,Mat_Baz_USPEH!$A$2:$C$300,3,FALSE),"0")</f>
        <v>15</v>
      </c>
      <c r="G3">
        <f>IFERROR(VLOOKUP(B3,Rus!B:G,3,FALSE),"0")</f>
        <v>37</v>
      </c>
      <c r="H3" t="str">
        <f>IFERROR(VLOOKUP(B3,Rus!B:G,4,FALSE),"0")</f>
        <v>Русский язык</v>
      </c>
      <c r="I3" t="str">
        <f>IFERROR(VLOOKUP(B3,Rus!B:G,5,FALSE),"0")</f>
        <v>74.459459459459459</v>
      </c>
      <c r="J3">
        <f>IFERROR(VLOOKUP(B3,Rus!B:G,6,FALSE),"0")</f>
        <v>2755</v>
      </c>
      <c r="K3" s="32">
        <f>IFERROR(VLOOKUP(B3,Mat_Prof!$A$2:$G$300,3,FALSE),"0")</f>
        <v>22</v>
      </c>
      <c r="L3" s="32" t="str">
        <f>IFERROR(VLOOKUP(B3,Mat_Prof!$A$2:$E$300,4,FALSE),"0")</f>
        <v>Математика профильная</v>
      </c>
      <c r="M3" s="32" t="str">
        <f>IFERROR(VLOOKUP(B3,Mat_Prof!$A$2:$G$300,5,FALSE),"0")</f>
        <v>67.090909090909090</v>
      </c>
      <c r="N3" s="32">
        <f>IFERROR(VLOOKUP(B3,Mat_Prof!$A$2:$G$300,6,FALSE),"0")</f>
        <v>1476</v>
      </c>
      <c r="O3" s="32">
        <f>IFERROR(VLOOKUP(B3,Mat_Baz!$A$2:$F$300,3,FALSE),"0")</f>
        <v>15</v>
      </c>
      <c r="P3" s="32" t="str">
        <f>IFERROR(VLOOKUP(B3,Mat_Baz!$A$2:$F$300,4,FALSE),"0")</f>
        <v>Математика базовая</v>
      </c>
      <c r="Q3" s="32" t="str">
        <f>IFERROR(VLOOKUP(B3,Mat_Baz!$A$2:$F$300,5,FALSE),"0")</f>
        <v>82.800000000000000</v>
      </c>
      <c r="R3" s="32">
        <f>IFERROR(VLOOKUP(B3,Mat_Baz!$A$2:$F$300,6,FALSE),"0")</f>
        <v>1242</v>
      </c>
    </row>
    <row r="4" spans="1:18" x14ac:dyDescent="0.2">
      <c r="A4" t="s">
        <v>70</v>
      </c>
      <c r="B4">
        <v>50021</v>
      </c>
      <c r="C4" t="s">
        <v>185</v>
      </c>
      <c r="D4" s="32">
        <f>IFERROR(VLOOKUP(B4,Rus_USPEH!$A$2:$C$300,3,FALSE),"0")</f>
        <v>28</v>
      </c>
      <c r="E4" s="32">
        <f>IFERROR(VLOOKUP(B4,Mat_Prof_USPEH!$A$2:$C$300,3,FALSE),"0")</f>
        <v>28</v>
      </c>
      <c r="F4" s="32">
        <f>IFERROR(VLOOKUP(B4,Mat_Baz_USPEH!$A$2:$C$300,3,FALSE),"0")</f>
        <v>13</v>
      </c>
      <c r="G4">
        <f>IFERROR(VLOOKUP(B4,Rus!B:G,3,FALSE),"0")</f>
        <v>41</v>
      </c>
      <c r="H4" t="str">
        <f>IFERROR(VLOOKUP(B4,Rus!B:G,4,FALSE),"0")</f>
        <v>Русский язык</v>
      </c>
      <c r="I4" t="str">
        <f>IFERROR(VLOOKUP(B4,Rus!B:G,5,FALSE),"0")</f>
        <v>67.560975609756097</v>
      </c>
      <c r="J4">
        <f>IFERROR(VLOOKUP(B4,Rus!B:G,6,FALSE),"0")</f>
        <v>2770</v>
      </c>
      <c r="K4" s="32">
        <f>IFERROR(VLOOKUP(B4,Mat_Prof!$A$2:$G$300,3,FALSE),"0")</f>
        <v>29</v>
      </c>
      <c r="L4" s="32" t="str">
        <f>IFERROR(VLOOKUP(B4,Mat_Prof!$A$2:$E$300,4,FALSE),"0")</f>
        <v>Математика профильная</v>
      </c>
      <c r="M4" s="32" t="str">
        <f>IFERROR(VLOOKUP(B4,Mat_Prof!$A$2:$G$300,5,FALSE),"0")</f>
        <v>63.586206896551724</v>
      </c>
      <c r="N4" s="32">
        <f>IFERROR(VLOOKUP(B4,Mat_Prof!$A$2:$G$300,6,FALSE),"0")</f>
        <v>1844</v>
      </c>
      <c r="O4" s="32">
        <f>IFERROR(VLOOKUP(B4,Mat_Baz!$A$2:$F$300,3,FALSE),"0")</f>
        <v>13</v>
      </c>
      <c r="P4" s="32" t="str">
        <f>IFERROR(VLOOKUP(B4,Mat_Baz!$A$2:$F$300,4,FALSE),"0")</f>
        <v>Математика базовая</v>
      </c>
      <c r="Q4" s="32" t="str">
        <f>IFERROR(VLOOKUP(B4,Mat_Baz!$A$2:$F$300,5,FALSE),"0")</f>
        <v>77.076923076923076</v>
      </c>
      <c r="R4" s="32">
        <f>IFERROR(VLOOKUP(B4,Mat_Baz!$A$2:$F$300,6,FALSE),"0")</f>
        <v>1002</v>
      </c>
    </row>
    <row r="5" spans="1:18" x14ac:dyDescent="0.2">
      <c r="A5" t="s">
        <v>70</v>
      </c>
      <c r="B5">
        <v>51085</v>
      </c>
      <c r="C5" t="s">
        <v>452</v>
      </c>
      <c r="D5" s="32">
        <f>IFERROR(VLOOKUP(B5,Rus_USPEH!$A$2:$C$300,3,FALSE),"0")</f>
        <v>27</v>
      </c>
      <c r="E5" s="32">
        <f>IFERROR(VLOOKUP(B5,Mat_Prof_USPEH!$A$2:$C$300,3,FALSE),"0")</f>
        <v>27</v>
      </c>
      <c r="F5" s="32">
        <f>IFERROR(VLOOKUP(B5,Mat_Baz_USPEH!$A$2:$C$300,3,FALSE),"0")</f>
        <v>25</v>
      </c>
      <c r="G5">
        <f>IFERROR(VLOOKUP(B5,Rus!B:G,3,FALSE),"0")</f>
        <v>52</v>
      </c>
      <c r="H5" t="str">
        <f>IFERROR(VLOOKUP(B5,Rus!B:G,4,FALSE),"0")</f>
        <v>Русский язык</v>
      </c>
      <c r="I5" t="str">
        <f>IFERROR(VLOOKUP(B5,Rus!B:G,5,FALSE),"0")</f>
        <v>66.442307692307692</v>
      </c>
      <c r="J5">
        <f>IFERROR(VLOOKUP(B5,Rus!B:G,6,FALSE),"0")</f>
        <v>3455</v>
      </c>
      <c r="K5" s="32">
        <f>IFERROR(VLOOKUP(B5,Mat_Prof!$A$2:$G$300,3,FALSE),"0")</f>
        <v>27</v>
      </c>
      <c r="L5" s="32" t="str">
        <f>IFERROR(VLOOKUP(B5,Mat_Prof!$A$2:$E$300,4,FALSE),"0")</f>
        <v>Математика профильная</v>
      </c>
      <c r="M5" s="32" t="str">
        <f>IFERROR(VLOOKUP(B5,Mat_Prof!$A$2:$G$300,5,FALSE),"0")</f>
        <v>55.925925925925925</v>
      </c>
      <c r="N5" s="32">
        <f>IFERROR(VLOOKUP(B5,Mat_Prof!$A$2:$G$300,6,FALSE),"0")</f>
        <v>1510</v>
      </c>
      <c r="O5" s="32">
        <f>IFERROR(VLOOKUP(B5,Mat_Baz!$A$2:$F$300,3,FALSE),"0")</f>
        <v>25</v>
      </c>
      <c r="P5" s="32" t="str">
        <f>IFERROR(VLOOKUP(B5,Mat_Baz!$A$2:$F$300,4,FALSE),"0")</f>
        <v>Математика базовая</v>
      </c>
      <c r="Q5" s="32" t="str">
        <f>IFERROR(VLOOKUP(B5,Mat_Baz!$A$2:$F$300,5,FALSE),"0")</f>
        <v>72.760000000000000</v>
      </c>
      <c r="R5" s="32">
        <f>IFERROR(VLOOKUP(B5,Mat_Baz!$A$2:$F$300,6,FALSE),"0")</f>
        <v>1819</v>
      </c>
    </row>
    <row r="6" spans="1:18" x14ac:dyDescent="0.2">
      <c r="A6" t="s">
        <v>70</v>
      </c>
      <c r="B6">
        <v>52059</v>
      </c>
      <c r="C6" t="s">
        <v>79</v>
      </c>
      <c r="D6" s="32">
        <f>IFERROR(VLOOKUP(B6,Rus_USPEH!$A$2:$C$300,3,FALSE),"0")</f>
        <v>11</v>
      </c>
      <c r="E6" s="32">
        <f>IFERROR(VLOOKUP(B6,Mat_Prof_USPEH!$A$2:$C$300,3,FALSE),"0")</f>
        <v>11</v>
      </c>
      <c r="F6" s="32">
        <f>IFERROR(VLOOKUP(B6,Mat_Baz_USPEH!$A$2:$C$300,3,FALSE),"0")</f>
        <v>17</v>
      </c>
      <c r="G6">
        <f>IFERROR(VLOOKUP(B6,Rus!B:G,3,FALSE),"0")</f>
        <v>28</v>
      </c>
      <c r="H6" t="str">
        <f>IFERROR(VLOOKUP(B6,Rus!B:G,4,FALSE),"0")</f>
        <v>Русский язык</v>
      </c>
      <c r="I6" t="str">
        <f>IFERROR(VLOOKUP(B6,Rus!B:G,5,FALSE),"0")</f>
        <v>74.642857142857142</v>
      </c>
      <c r="J6">
        <f>IFERROR(VLOOKUP(B6,Rus!B:G,6,FALSE),"0")</f>
        <v>2090</v>
      </c>
      <c r="K6" s="32">
        <f>IFERROR(VLOOKUP(B6,Mat_Prof!$A$2:$G$300,3,FALSE),"0")</f>
        <v>11</v>
      </c>
      <c r="L6" s="32" t="str">
        <f>IFERROR(VLOOKUP(B6,Mat_Prof!$A$2:$E$300,4,FALSE),"0")</f>
        <v>Математика профильная</v>
      </c>
      <c r="M6" s="32" t="str">
        <f>IFERROR(VLOOKUP(B6,Mat_Prof!$A$2:$G$300,5,FALSE),"0")</f>
        <v>63.454545454545454</v>
      </c>
      <c r="N6" s="32">
        <f>IFERROR(VLOOKUP(B6,Mat_Prof!$A$2:$G$300,6,FALSE),"0")</f>
        <v>698</v>
      </c>
      <c r="O6" s="32">
        <f>IFERROR(VLOOKUP(B6,Mat_Baz!$A$2:$F$300,3,FALSE),"0")</f>
        <v>18</v>
      </c>
      <c r="P6" s="32" t="str">
        <f>IFERROR(VLOOKUP(B6,Mat_Baz!$A$2:$F$300,4,FALSE),"0")</f>
        <v>Математика базовая</v>
      </c>
      <c r="Q6" s="32" t="str">
        <f>IFERROR(VLOOKUP(B6,Mat_Baz!$A$2:$F$300,5,FALSE),"0")</f>
        <v>72.388888888888888</v>
      </c>
      <c r="R6" s="32">
        <f>IFERROR(VLOOKUP(B6,Mat_Baz!$A$2:$F$300,6,FALSE),"0")</f>
        <v>1303</v>
      </c>
    </row>
    <row r="7" spans="1:18" x14ac:dyDescent="0.2">
      <c r="A7" t="s">
        <v>70</v>
      </c>
      <c r="B7">
        <v>52086</v>
      </c>
      <c r="C7" t="s">
        <v>483</v>
      </c>
      <c r="D7" s="32">
        <f>IFERROR(VLOOKUP(B7,Rus_USPEH!$A$2:$C$300,3,FALSE),"0")</f>
        <v>5</v>
      </c>
      <c r="E7" s="32">
        <f>IFERROR(VLOOKUP(B7,Mat_Prof_USPEH!$A$2:$C$300,3,FALSE),"0")</f>
        <v>5</v>
      </c>
      <c r="F7" s="32">
        <f>IFERROR(VLOOKUP(B7,Mat_Baz_USPEH!$A$2:$C$300,3,FALSE),"0")</f>
        <v>14</v>
      </c>
      <c r="G7">
        <f>IFERROR(VLOOKUP(B7,Rus!B:G,3,FALSE),"0")</f>
        <v>19</v>
      </c>
      <c r="H7" t="str">
        <f>IFERROR(VLOOKUP(B7,Rus!B:G,4,FALSE),"0")</f>
        <v>Русский язык</v>
      </c>
      <c r="I7" t="str">
        <f>IFERROR(VLOOKUP(B7,Rus!B:G,5,FALSE),"0")</f>
        <v>65.052631578947368</v>
      </c>
      <c r="J7">
        <f>IFERROR(VLOOKUP(B7,Rus!B:G,6,FALSE),"0")</f>
        <v>1236</v>
      </c>
      <c r="K7" s="32">
        <f>IFERROR(VLOOKUP(B7,Mat_Prof!$A$2:$G$300,3,FALSE),"0")</f>
        <v>5</v>
      </c>
      <c r="L7" s="32" t="str">
        <f>IFERROR(VLOOKUP(B7,Mat_Prof!$A$2:$E$300,4,FALSE),"0")</f>
        <v>Математика профильная</v>
      </c>
      <c r="M7" s="32" t="str">
        <f>IFERROR(VLOOKUP(B7,Mat_Prof!$A$2:$G$300,5,FALSE),"0")</f>
        <v>65.600000000000000</v>
      </c>
      <c r="N7" s="32">
        <f>IFERROR(VLOOKUP(B7,Mat_Prof!$A$2:$G$300,6,FALSE),"0")</f>
        <v>328</v>
      </c>
      <c r="O7" s="32">
        <f>IFERROR(VLOOKUP(B7,Mat_Baz!$A$2:$F$300,3,FALSE),"0")</f>
        <v>14</v>
      </c>
      <c r="P7" s="32" t="str">
        <f>IFERROR(VLOOKUP(B7,Mat_Baz!$A$2:$F$300,4,FALSE),"0")</f>
        <v>Математика базовая</v>
      </c>
      <c r="Q7" s="32" t="str">
        <f>IFERROR(VLOOKUP(B7,Mat_Baz!$A$2:$F$300,5,FALSE),"0")</f>
        <v>74.071428571428571</v>
      </c>
      <c r="R7" s="32">
        <f>IFERROR(VLOOKUP(B7,Mat_Baz!$A$2:$F$300,6,FALSE),"0")</f>
        <v>1037</v>
      </c>
    </row>
    <row r="8" spans="1:18" x14ac:dyDescent="0.2">
      <c r="A8" t="s">
        <v>70</v>
      </c>
      <c r="B8">
        <v>52005</v>
      </c>
      <c r="C8" t="s">
        <v>455</v>
      </c>
      <c r="D8" s="32">
        <f>IFERROR(VLOOKUP(B8,Rus_USPEH!$A$2:$C$300,3,FALSE),"0")</f>
        <v>10</v>
      </c>
      <c r="E8" s="32">
        <f>IFERROR(VLOOKUP(B8,Mat_Prof_USPEH!$A$2:$C$300,3,FALSE),"0")</f>
        <v>10</v>
      </c>
      <c r="F8" s="32">
        <f>IFERROR(VLOOKUP(B8,Mat_Baz_USPEH!$A$2:$C$300,3,FALSE),"0")</f>
        <v>7</v>
      </c>
      <c r="G8">
        <f>IFERROR(VLOOKUP(B8,Rus!B:G,3,FALSE),"0")</f>
        <v>17</v>
      </c>
      <c r="H8" t="str">
        <f>IFERROR(VLOOKUP(B8,Rus!B:G,4,FALSE),"0")</f>
        <v>Русский язык</v>
      </c>
      <c r="I8" t="str">
        <f>IFERROR(VLOOKUP(B8,Rus!B:G,5,FALSE),"0")</f>
        <v>60.529411764705882</v>
      </c>
      <c r="J8">
        <f>IFERROR(VLOOKUP(B8,Rus!B:G,6,FALSE),"0")</f>
        <v>1029</v>
      </c>
      <c r="K8" s="32">
        <f>IFERROR(VLOOKUP(B8,Mat_Prof!$A$2:$G$300,3,FALSE),"0")</f>
        <v>11</v>
      </c>
      <c r="L8" s="32" t="str">
        <f>IFERROR(VLOOKUP(B8,Mat_Prof!$A$2:$E$300,4,FALSE),"0")</f>
        <v>Математика профильная</v>
      </c>
      <c r="M8" s="32" t="str">
        <f>IFERROR(VLOOKUP(B8,Mat_Prof!$A$2:$G$300,5,FALSE),"0")</f>
        <v>46.454545454545454</v>
      </c>
      <c r="N8" s="32">
        <f>IFERROR(VLOOKUP(B8,Mat_Prof!$A$2:$G$300,6,FALSE),"0")</f>
        <v>511</v>
      </c>
      <c r="O8" s="32">
        <f>IFERROR(VLOOKUP(B8,Mat_Baz!$A$2:$F$300,3,FALSE),"0")</f>
        <v>9</v>
      </c>
      <c r="P8" s="32" t="str">
        <f>IFERROR(VLOOKUP(B8,Mat_Baz!$A$2:$F$300,4,FALSE),"0")</f>
        <v>Математика базовая</v>
      </c>
      <c r="Q8" s="32" t="str">
        <f>IFERROR(VLOOKUP(B8,Mat_Baz!$A$2:$F$300,5,FALSE),"0")</f>
        <v>49.666666666666666</v>
      </c>
      <c r="R8" s="32">
        <f>IFERROR(VLOOKUP(B8,Mat_Baz!$A$2:$F$300,6,FALSE),"0")</f>
        <v>447</v>
      </c>
    </row>
    <row r="9" spans="1:18" x14ac:dyDescent="0.2">
      <c r="A9" t="s">
        <v>70</v>
      </c>
      <c r="B9">
        <v>52041</v>
      </c>
      <c r="C9" t="s">
        <v>462</v>
      </c>
      <c r="D9" s="32">
        <f>IFERROR(VLOOKUP(B9,Rus_USPEH!$A$2:$C$300,3,FALSE),"0")</f>
        <v>13</v>
      </c>
      <c r="E9" s="32">
        <f>IFERROR(VLOOKUP(B9,Mat_Prof_USPEH!$A$2:$C$300,3,FALSE),"0")</f>
        <v>13</v>
      </c>
      <c r="F9" s="32">
        <f>IFERROR(VLOOKUP(B9,Mat_Baz_USPEH!$A$2:$C$300,3,FALSE),"0")</f>
        <v>9</v>
      </c>
      <c r="G9">
        <f>IFERROR(VLOOKUP(B9,Rus!B:G,3,FALSE),"0")</f>
        <v>24</v>
      </c>
      <c r="H9" t="str">
        <f>IFERROR(VLOOKUP(B9,Rus!B:G,4,FALSE),"0")</f>
        <v>Русский язык</v>
      </c>
      <c r="I9" t="str">
        <f>IFERROR(VLOOKUP(B9,Rus!B:G,5,FALSE),"0")</f>
        <v>61.875000000000000</v>
      </c>
      <c r="J9">
        <f>IFERROR(VLOOKUP(B9,Rus!B:G,6,FALSE),"0")</f>
        <v>1485</v>
      </c>
      <c r="K9" s="32">
        <f>IFERROR(VLOOKUP(B9,Mat_Prof!$A$2:$G$300,3,FALSE),"0")</f>
        <v>15</v>
      </c>
      <c r="L9" s="32" t="str">
        <f>IFERROR(VLOOKUP(B9,Mat_Prof!$A$2:$E$300,4,FALSE),"0")</f>
        <v>Математика профильная</v>
      </c>
      <c r="M9" s="32" t="str">
        <f>IFERROR(VLOOKUP(B9,Mat_Prof!$A$2:$G$300,5,FALSE),"0")</f>
        <v>47.600000000000000</v>
      </c>
      <c r="N9" s="32">
        <f>IFERROR(VLOOKUP(B9,Mat_Prof!$A$2:$G$300,6,FALSE),"0")</f>
        <v>714</v>
      </c>
      <c r="O9" s="32">
        <f>IFERROR(VLOOKUP(B9,Mat_Baz!$A$2:$F$300,3,FALSE),"0")</f>
        <v>14</v>
      </c>
      <c r="P9" s="32" t="str">
        <f>IFERROR(VLOOKUP(B9,Mat_Baz!$A$2:$F$300,4,FALSE),"0")</f>
        <v>Математика базовая</v>
      </c>
      <c r="Q9" s="32" t="str">
        <f>IFERROR(VLOOKUP(B9,Mat_Baz!$A$2:$F$300,5,FALSE),"0")</f>
        <v>50.000000000000000</v>
      </c>
      <c r="R9" s="32">
        <f>IFERROR(VLOOKUP(B9,Mat_Baz!$A$2:$F$300,6,FALSE),"0")</f>
        <v>700</v>
      </c>
    </row>
    <row r="10" spans="1:18" x14ac:dyDescent="0.2">
      <c r="A10" t="s">
        <v>70</v>
      </c>
      <c r="B10">
        <v>52050</v>
      </c>
      <c r="C10" t="s">
        <v>221</v>
      </c>
      <c r="D10" s="32">
        <f>IFERROR(VLOOKUP(B10,Rus_USPEH!$A$2:$C$300,3,FALSE),"0")</f>
        <v>5</v>
      </c>
      <c r="E10" s="32">
        <f>IFERROR(VLOOKUP(B10,Mat_Prof_USPEH!$A$2:$C$300,3,FALSE),"0")</f>
        <v>5</v>
      </c>
      <c r="F10" s="32">
        <f>IFERROR(VLOOKUP(B10,Mat_Baz_USPEH!$A$2:$C$300,3,FALSE),"0")</f>
        <v>9</v>
      </c>
      <c r="G10">
        <f>IFERROR(VLOOKUP(B10,Rus!B:G,3,FALSE),"0")</f>
        <v>14</v>
      </c>
      <c r="H10" t="str">
        <f>IFERROR(VLOOKUP(B10,Rus!B:G,4,FALSE),"0")</f>
        <v>Русский язык</v>
      </c>
      <c r="I10" t="str">
        <f>IFERROR(VLOOKUP(B10,Rus!B:G,5,FALSE),"0")</f>
        <v>63.285714285714285</v>
      </c>
      <c r="J10">
        <f>IFERROR(VLOOKUP(B10,Rus!B:G,6,FALSE),"0")</f>
        <v>886</v>
      </c>
      <c r="K10" s="32">
        <f>IFERROR(VLOOKUP(B10,Mat_Prof!$A$2:$G$300,3,FALSE),"0")</f>
        <v>5</v>
      </c>
      <c r="L10" s="32" t="str">
        <f>IFERROR(VLOOKUP(B10,Mat_Prof!$A$2:$E$300,4,FALSE),"0")</f>
        <v>Математика профильная</v>
      </c>
      <c r="M10" s="32" t="str">
        <f>IFERROR(VLOOKUP(B10,Mat_Prof!$A$2:$G$300,5,FALSE),"0")</f>
        <v>67.200000000000000</v>
      </c>
      <c r="N10" s="32">
        <f>IFERROR(VLOOKUP(B10,Mat_Prof!$A$2:$G$300,6,FALSE),"0")</f>
        <v>336</v>
      </c>
      <c r="O10" s="32">
        <f>IFERROR(VLOOKUP(B10,Mat_Baz!$A$2:$F$300,3,FALSE),"0")</f>
        <v>9</v>
      </c>
      <c r="P10" s="32" t="str">
        <f>IFERROR(VLOOKUP(B10,Mat_Baz!$A$2:$F$300,4,FALSE),"0")</f>
        <v>Математика базовая</v>
      </c>
      <c r="Q10" s="32" t="str">
        <f>IFERROR(VLOOKUP(B10,Mat_Baz!$A$2:$F$300,5,FALSE),"0")</f>
        <v>75.555555555555555</v>
      </c>
      <c r="R10" s="32">
        <f>IFERROR(VLOOKUP(B10,Mat_Baz!$A$2:$F$300,6,FALSE),"0")</f>
        <v>680</v>
      </c>
    </row>
    <row r="11" spans="1:18" x14ac:dyDescent="0.2">
      <c r="A11" t="s">
        <v>70</v>
      </c>
      <c r="B11">
        <v>51061</v>
      </c>
      <c r="C11" t="s">
        <v>447</v>
      </c>
      <c r="D11" s="32">
        <f>IFERROR(VLOOKUP(B11,Rus_USPEH!$A$2:$C$300,3,FALSE),"0")</f>
        <v>19</v>
      </c>
      <c r="E11" s="32">
        <f>IFERROR(VLOOKUP(B11,Mat_Prof_USPEH!$A$2:$C$300,3,FALSE),"0")</f>
        <v>19</v>
      </c>
      <c r="F11" s="32">
        <f>IFERROR(VLOOKUP(B11,Mat_Baz_USPEH!$A$2:$C$300,3,FALSE),"0")</f>
        <v>6</v>
      </c>
      <c r="G11">
        <f>IFERROR(VLOOKUP(B11,Rus!B:G,3,FALSE),"0")</f>
        <v>25</v>
      </c>
      <c r="H11" t="str">
        <f>IFERROR(VLOOKUP(B11,Rus!B:G,4,FALSE),"0")</f>
        <v>Русский язык</v>
      </c>
      <c r="I11" t="str">
        <f>IFERROR(VLOOKUP(B11,Rus!B:G,5,FALSE),"0")</f>
        <v>70.840000000000000</v>
      </c>
      <c r="J11">
        <f>IFERROR(VLOOKUP(B11,Rus!B:G,6,FALSE),"0")</f>
        <v>1771</v>
      </c>
      <c r="K11" s="32">
        <f>IFERROR(VLOOKUP(B11,Mat_Prof!$A$2:$G$300,3,FALSE),"0")</f>
        <v>19</v>
      </c>
      <c r="L11" s="32" t="str">
        <f>IFERROR(VLOOKUP(B11,Mat_Prof!$A$2:$E$300,4,FALSE),"0")</f>
        <v>Математика профильная</v>
      </c>
      <c r="M11" s="32" t="str">
        <f>IFERROR(VLOOKUP(B11,Mat_Prof!$A$2:$G$300,5,FALSE),"0")</f>
        <v>56.210526315789473</v>
      </c>
      <c r="N11" s="32">
        <f>IFERROR(VLOOKUP(B11,Mat_Prof!$A$2:$G$300,6,FALSE),"0")</f>
        <v>1068</v>
      </c>
      <c r="O11" s="32">
        <f>IFERROR(VLOOKUP(B11,Mat_Baz!$A$2:$F$300,3,FALSE),"0")</f>
        <v>6</v>
      </c>
      <c r="P11" s="32" t="str">
        <f>IFERROR(VLOOKUP(B11,Mat_Baz!$A$2:$F$300,4,FALSE),"0")</f>
        <v>Математика базовая</v>
      </c>
      <c r="Q11" s="32" t="str">
        <f>IFERROR(VLOOKUP(B11,Mat_Baz!$A$2:$F$300,5,FALSE),"0")</f>
        <v>76.000000000000000</v>
      </c>
      <c r="R11" s="32">
        <f>IFERROR(VLOOKUP(B11,Mat_Baz!$A$2:$F$300,6,FALSE),"0")</f>
        <v>456</v>
      </c>
    </row>
    <row r="12" spans="1:18" x14ac:dyDescent="0.2">
      <c r="A12" t="s">
        <v>70</v>
      </c>
      <c r="B12">
        <v>51013</v>
      </c>
      <c r="C12" t="s">
        <v>271</v>
      </c>
      <c r="D12" s="32">
        <f>IFERROR(VLOOKUP(B12,Rus_USPEH!$A$2:$C$300,3,FALSE),"0")</f>
        <v>28</v>
      </c>
      <c r="E12" s="32">
        <f>IFERROR(VLOOKUP(B12,Mat_Prof_USPEH!$A$2:$C$300,3,FALSE),"0")</f>
        <v>28</v>
      </c>
      <c r="F12" s="32">
        <f>IFERROR(VLOOKUP(B12,Mat_Baz_USPEH!$A$2:$C$300,3,FALSE),"0")</f>
        <v>21</v>
      </c>
      <c r="G12">
        <f>IFERROR(VLOOKUP(B12,Rus!B:G,3,FALSE),"0")</f>
        <v>49</v>
      </c>
      <c r="H12" t="str">
        <f>IFERROR(VLOOKUP(B12,Rus!B:G,4,FALSE),"0")</f>
        <v>Русский язык</v>
      </c>
      <c r="I12" t="str">
        <f>IFERROR(VLOOKUP(B12,Rus!B:G,5,FALSE),"0")</f>
        <v>72.367346938775510</v>
      </c>
      <c r="J12">
        <f>IFERROR(VLOOKUP(B12,Rus!B:G,6,FALSE),"0")</f>
        <v>3546</v>
      </c>
      <c r="K12" s="32">
        <f>IFERROR(VLOOKUP(B12,Mat_Prof!$A$2:$G$300,3,FALSE),"0")</f>
        <v>29</v>
      </c>
      <c r="L12" s="32" t="str">
        <f>IFERROR(VLOOKUP(B12,Mat_Prof!$A$2:$E$300,4,FALSE),"0")</f>
        <v>Математика профильная</v>
      </c>
      <c r="M12" s="32" t="str">
        <f>IFERROR(VLOOKUP(B12,Mat_Prof!$A$2:$G$300,5,FALSE),"0")</f>
        <v>59.517241379310344</v>
      </c>
      <c r="N12" s="32">
        <f>IFERROR(VLOOKUP(B12,Mat_Prof!$A$2:$G$300,6,FALSE),"0")</f>
        <v>1726</v>
      </c>
      <c r="O12" s="32">
        <f>IFERROR(VLOOKUP(B12,Mat_Baz!$A$2:$F$300,3,FALSE),"0")</f>
        <v>21</v>
      </c>
      <c r="P12" s="32" t="str">
        <f>IFERROR(VLOOKUP(B12,Mat_Baz!$A$2:$F$300,4,FALSE),"0")</f>
        <v>Математика базовая</v>
      </c>
      <c r="Q12" s="32" t="str">
        <f>IFERROR(VLOOKUP(B12,Mat_Baz!$A$2:$F$300,5,FALSE),"0")</f>
        <v>67.952380952380952</v>
      </c>
      <c r="R12" s="32">
        <f>IFERROR(VLOOKUP(B12,Mat_Baz!$A$2:$F$300,6,FALSE),"0")</f>
        <v>1427</v>
      </c>
    </row>
    <row r="13" spans="1:18" x14ac:dyDescent="0.2">
      <c r="A13" t="s">
        <v>70</v>
      </c>
      <c r="B13">
        <v>50002</v>
      </c>
      <c r="C13" t="s">
        <v>84</v>
      </c>
      <c r="D13" s="32">
        <f>IFERROR(VLOOKUP(B13,Rus_USPEH!$A$2:$C$300,3,FALSE),"0")</f>
        <v>6</v>
      </c>
      <c r="E13" s="32">
        <f>IFERROR(VLOOKUP(B13,Mat_Prof_USPEH!$A$2:$C$300,3,FALSE),"0")</f>
        <v>6</v>
      </c>
      <c r="F13" s="32">
        <f>IFERROR(VLOOKUP(B13,Mat_Baz_USPEH!$A$2:$C$300,3,FALSE),"0")</f>
        <v>4</v>
      </c>
      <c r="G13">
        <f>IFERROR(VLOOKUP(B13,Rus!B:G,3,FALSE),"0")</f>
        <v>10</v>
      </c>
      <c r="H13" t="str">
        <f>IFERROR(VLOOKUP(B13,Rus!B:G,4,FALSE),"0")</f>
        <v>Русский язык</v>
      </c>
      <c r="I13" t="str">
        <f>IFERROR(VLOOKUP(B13,Rus!B:G,5,FALSE),"0")</f>
        <v>75.000000000000000</v>
      </c>
      <c r="J13">
        <f>IFERROR(VLOOKUP(B13,Rus!B:G,6,FALSE),"0")</f>
        <v>750</v>
      </c>
      <c r="K13" s="32">
        <f>IFERROR(VLOOKUP(B13,Mat_Prof!$A$2:$G$300,3,FALSE),"0")</f>
        <v>6</v>
      </c>
      <c r="L13" s="32" t="str">
        <f>IFERROR(VLOOKUP(B13,Mat_Prof!$A$2:$E$300,4,FALSE),"0")</f>
        <v>Математика профильная</v>
      </c>
      <c r="M13" s="32" t="str">
        <f>IFERROR(VLOOKUP(B13,Mat_Prof!$A$2:$G$300,5,FALSE),"0")</f>
        <v>61.000000000000000</v>
      </c>
      <c r="N13" s="32">
        <f>IFERROR(VLOOKUP(B13,Mat_Prof!$A$2:$G$300,6,FALSE),"0")</f>
        <v>366</v>
      </c>
      <c r="O13" s="32">
        <f>IFERROR(VLOOKUP(B13,Mat_Baz!$A$2:$F$300,3,FALSE),"0")</f>
        <v>4</v>
      </c>
      <c r="P13" s="32" t="str">
        <f>IFERROR(VLOOKUP(B13,Mat_Baz!$A$2:$F$300,4,FALSE),"0")</f>
        <v>Математика базовая</v>
      </c>
      <c r="Q13" s="32" t="str">
        <f>IFERROR(VLOOKUP(B13,Mat_Baz!$A$2:$F$300,5,FALSE),"0")</f>
        <v>70.500000000000000</v>
      </c>
      <c r="R13" s="32">
        <f>IFERROR(VLOOKUP(B13,Mat_Baz!$A$2:$F$300,6,FALSE),"0")</f>
        <v>282</v>
      </c>
    </row>
    <row r="14" spans="1:18" x14ac:dyDescent="0.2">
      <c r="A14" t="s">
        <v>70</v>
      </c>
      <c r="B14">
        <v>50028</v>
      </c>
      <c r="C14" t="s">
        <v>186</v>
      </c>
      <c r="D14" s="32">
        <f>IFERROR(VLOOKUP(B14,Rus_USPEH!$A$2:$C$300,3,FALSE),"0")</f>
        <v>18</v>
      </c>
      <c r="E14" s="32">
        <f>IFERROR(VLOOKUP(B14,Mat_Prof_USPEH!$A$2:$C$300,3,FALSE),"0")</f>
        <v>18</v>
      </c>
      <c r="F14" s="32">
        <f>IFERROR(VLOOKUP(B14,Mat_Baz_USPEH!$A$2:$C$300,3,FALSE),"0")</f>
        <v>24</v>
      </c>
      <c r="G14">
        <f>IFERROR(VLOOKUP(B14,Rus!B:G,3,FALSE),"0")</f>
        <v>42</v>
      </c>
      <c r="H14" t="str">
        <f>IFERROR(VLOOKUP(B14,Rus!B:G,4,FALSE),"0")</f>
        <v>Русский язык</v>
      </c>
      <c r="I14" t="str">
        <f>IFERROR(VLOOKUP(B14,Rus!B:G,5,FALSE),"0")</f>
        <v>71.119047619047619</v>
      </c>
      <c r="J14">
        <f>IFERROR(VLOOKUP(B14,Rus!B:G,6,FALSE),"0")</f>
        <v>2987</v>
      </c>
      <c r="K14" s="32">
        <f>IFERROR(VLOOKUP(B14,Mat_Prof!$A$2:$G$300,3,FALSE),"0")</f>
        <v>18</v>
      </c>
      <c r="L14" s="32" t="str">
        <f>IFERROR(VLOOKUP(B14,Mat_Prof!$A$2:$E$300,4,FALSE),"0")</f>
        <v>Математика профильная</v>
      </c>
      <c r="M14" s="32" t="str">
        <f>IFERROR(VLOOKUP(B14,Mat_Prof!$A$2:$G$300,5,FALSE),"0")</f>
        <v>67.888888888888888</v>
      </c>
      <c r="N14" s="32">
        <f>IFERROR(VLOOKUP(B14,Mat_Prof!$A$2:$G$300,6,FALSE),"0")</f>
        <v>1222</v>
      </c>
      <c r="O14" s="32">
        <f>IFERROR(VLOOKUP(B14,Mat_Baz!$A$2:$F$300,3,FALSE),"0")</f>
        <v>24</v>
      </c>
      <c r="P14" s="32" t="str">
        <f>IFERROR(VLOOKUP(B14,Mat_Baz!$A$2:$F$300,4,FALSE),"0")</f>
        <v>Математика базовая</v>
      </c>
      <c r="Q14" s="32" t="str">
        <f>IFERROR(VLOOKUP(B14,Mat_Baz!$A$2:$F$300,5,FALSE),"0")</f>
        <v>84.583333333333333</v>
      </c>
      <c r="R14" s="32">
        <f>IFERROR(VLOOKUP(B14,Mat_Baz!$A$2:$F$300,6,FALSE),"0")</f>
        <v>2030</v>
      </c>
    </row>
    <row r="15" spans="1:18" x14ac:dyDescent="0.2">
      <c r="A15" t="s">
        <v>70</v>
      </c>
      <c r="B15">
        <v>51082</v>
      </c>
      <c r="C15" t="s">
        <v>450</v>
      </c>
      <c r="D15" s="32">
        <f>IFERROR(VLOOKUP(B15,Rus_USPEH!$A$2:$C$300,3,FALSE),"0")</f>
        <v>21</v>
      </c>
      <c r="E15" s="32">
        <f>IFERROR(VLOOKUP(B15,Mat_Prof_USPEH!$A$2:$C$300,3,FALSE),"0")</f>
        <v>21</v>
      </c>
      <c r="F15" s="32">
        <f>IFERROR(VLOOKUP(B15,Mat_Baz_USPEH!$A$2:$C$300,3,FALSE),"0")</f>
        <v>24</v>
      </c>
      <c r="G15">
        <f>IFERROR(VLOOKUP(B15,Rus!B:G,3,FALSE),"0")</f>
        <v>45</v>
      </c>
      <c r="H15" t="str">
        <f>IFERROR(VLOOKUP(B15,Rus!B:G,4,FALSE),"0")</f>
        <v>Русский язык</v>
      </c>
      <c r="I15" t="str">
        <f>IFERROR(VLOOKUP(B15,Rus!B:G,5,FALSE),"0")</f>
        <v>69.755555555555555</v>
      </c>
      <c r="J15">
        <f>IFERROR(VLOOKUP(B15,Rus!B:G,6,FALSE),"0")</f>
        <v>3139</v>
      </c>
      <c r="K15" s="32">
        <f>IFERROR(VLOOKUP(B15,Mat_Prof!$A$2:$G$300,3,FALSE),"0")</f>
        <v>22</v>
      </c>
      <c r="L15" s="32" t="str">
        <f>IFERROR(VLOOKUP(B15,Mat_Prof!$A$2:$E$300,4,FALSE),"0")</f>
        <v>Математика профильная</v>
      </c>
      <c r="M15" s="32" t="str">
        <f>IFERROR(VLOOKUP(B15,Mat_Prof!$A$2:$G$300,5,FALSE),"0")</f>
        <v>55.909090909090909</v>
      </c>
      <c r="N15" s="32">
        <f>IFERROR(VLOOKUP(B15,Mat_Prof!$A$2:$G$300,6,FALSE),"0")</f>
        <v>1230</v>
      </c>
      <c r="O15" s="32">
        <f>IFERROR(VLOOKUP(B15,Mat_Baz!$A$2:$F$300,3,FALSE),"0")</f>
        <v>25</v>
      </c>
      <c r="P15" s="32" t="str">
        <f>IFERROR(VLOOKUP(B15,Mat_Baz!$A$2:$F$300,4,FALSE),"0")</f>
        <v>Математика базовая</v>
      </c>
      <c r="Q15" s="32" t="str">
        <f>IFERROR(VLOOKUP(B15,Mat_Baz!$A$2:$F$300,5,FALSE),"0")</f>
        <v>69.040000000000000</v>
      </c>
      <c r="R15" s="32">
        <f>IFERROR(VLOOKUP(B15,Mat_Baz!$A$2:$F$300,6,FALSE),"0")</f>
        <v>1726</v>
      </c>
    </row>
    <row r="16" spans="1:18" x14ac:dyDescent="0.2">
      <c r="A16" t="s">
        <v>70</v>
      </c>
      <c r="B16">
        <v>53047</v>
      </c>
      <c r="C16" t="s">
        <v>225</v>
      </c>
      <c r="D16" s="32">
        <f>IFERROR(VLOOKUP(B16,Rus_USPEH!$A$2:$C$300,3,FALSE),"0")</f>
        <v>4</v>
      </c>
      <c r="E16" s="32">
        <f>IFERROR(VLOOKUP(B16,Mat_Prof_USPEH!$A$2:$C$300,3,FALSE),"0")</f>
        <v>4</v>
      </c>
      <c r="F16" s="32">
        <f>IFERROR(VLOOKUP(B16,Mat_Baz_USPEH!$A$2:$C$300,3,FALSE),"0")</f>
        <v>7</v>
      </c>
      <c r="G16">
        <f>IFERROR(VLOOKUP(B16,Rus!B:G,3,FALSE),"0")</f>
        <v>11</v>
      </c>
      <c r="H16" t="str">
        <f>IFERROR(VLOOKUP(B16,Rus!B:G,4,FALSE),"0")</f>
        <v>Русский язык</v>
      </c>
      <c r="I16" t="str">
        <f>IFERROR(VLOOKUP(B16,Rus!B:G,5,FALSE),"0")</f>
        <v>67.454545454545454</v>
      </c>
      <c r="J16">
        <f>IFERROR(VLOOKUP(B16,Rus!B:G,6,FALSE),"0")</f>
        <v>742</v>
      </c>
      <c r="K16" s="32">
        <f>IFERROR(VLOOKUP(B16,Mat_Prof!$A$2:$G$300,3,FALSE),"0")</f>
        <v>4</v>
      </c>
      <c r="L16" s="32" t="str">
        <f>IFERROR(VLOOKUP(B16,Mat_Prof!$A$2:$E$300,4,FALSE),"0")</f>
        <v>Математика профильная</v>
      </c>
      <c r="M16" s="32" t="str">
        <f>IFERROR(VLOOKUP(B16,Mat_Prof!$A$2:$G$300,5,FALSE),"0")</f>
        <v>45.750000000000000</v>
      </c>
      <c r="N16" s="32">
        <f>IFERROR(VLOOKUP(B16,Mat_Prof!$A$2:$G$300,6,FALSE),"0")</f>
        <v>183</v>
      </c>
      <c r="O16" s="32">
        <f>IFERROR(VLOOKUP(B16,Mat_Baz!$A$2:$F$300,3,FALSE),"0")</f>
        <v>7</v>
      </c>
      <c r="P16" s="32" t="str">
        <f>IFERROR(VLOOKUP(B16,Mat_Baz!$A$2:$F$300,4,FALSE),"0")</f>
        <v>Математика базовая</v>
      </c>
      <c r="Q16" s="32" t="str">
        <f>IFERROR(VLOOKUP(B16,Mat_Baz!$A$2:$F$300,5,FALSE),"0")</f>
        <v>63.285714285714285</v>
      </c>
      <c r="R16" s="32">
        <f>IFERROR(VLOOKUP(B16,Mat_Baz!$A$2:$F$300,6,FALSE),"0")</f>
        <v>443</v>
      </c>
    </row>
    <row r="17" spans="1:18" x14ac:dyDescent="0.2">
      <c r="A17" t="s">
        <v>70</v>
      </c>
      <c r="B17">
        <v>52072</v>
      </c>
      <c r="C17" t="s">
        <v>471</v>
      </c>
      <c r="D17" s="32">
        <f>IFERROR(VLOOKUP(B17,Rus_USPEH!$A$2:$C$300,3,FALSE),"0")</f>
        <v>20</v>
      </c>
      <c r="E17" s="32">
        <f>IFERROR(VLOOKUP(B17,Mat_Prof_USPEH!$A$2:$C$300,3,FALSE),"0")</f>
        <v>20</v>
      </c>
      <c r="F17" s="32">
        <f>IFERROR(VLOOKUP(B17,Mat_Baz_USPEH!$A$2:$C$300,3,FALSE),"0")</f>
        <v>33</v>
      </c>
      <c r="G17">
        <f>IFERROR(VLOOKUP(B17,Rus!B:G,3,FALSE),"0")</f>
        <v>53</v>
      </c>
      <c r="H17" t="str">
        <f>IFERROR(VLOOKUP(B17,Rus!B:G,4,FALSE),"0")</f>
        <v>Русский язык</v>
      </c>
      <c r="I17" t="str">
        <f>IFERROR(VLOOKUP(B17,Rus!B:G,5,FALSE),"0")</f>
        <v>76.037735849056603</v>
      </c>
      <c r="J17">
        <f>IFERROR(VLOOKUP(B17,Rus!B:G,6,FALSE),"0")</f>
        <v>4030</v>
      </c>
      <c r="K17" s="32">
        <f>IFERROR(VLOOKUP(B17,Mat_Prof!$A$2:$G$300,3,FALSE),"0")</f>
        <v>20</v>
      </c>
      <c r="L17" s="32" t="str">
        <f>IFERROR(VLOOKUP(B17,Mat_Prof!$A$2:$E$300,4,FALSE),"0")</f>
        <v>Математика профильная</v>
      </c>
      <c r="M17" s="32" t="str">
        <f>IFERROR(VLOOKUP(B17,Mat_Prof!$A$2:$G$300,5,FALSE),"0")</f>
        <v>67.400000000000000</v>
      </c>
      <c r="N17" s="32">
        <f>IFERROR(VLOOKUP(B17,Mat_Prof!$A$2:$G$300,6,FALSE),"0")</f>
        <v>1348</v>
      </c>
      <c r="O17" s="32">
        <f>IFERROR(VLOOKUP(B17,Mat_Baz!$A$2:$F$300,3,FALSE),"0")</f>
        <v>33</v>
      </c>
      <c r="P17" s="32" t="str">
        <f>IFERROR(VLOOKUP(B17,Mat_Baz!$A$2:$F$300,4,FALSE),"0")</f>
        <v>Математика базовая</v>
      </c>
      <c r="Q17" s="32" t="str">
        <f>IFERROR(VLOOKUP(B17,Mat_Baz!$A$2:$F$300,5,FALSE),"0")</f>
        <v>79.151515151515151</v>
      </c>
      <c r="R17" s="32">
        <f>IFERROR(VLOOKUP(B17,Mat_Baz!$A$2:$F$300,6,FALSE),"0")</f>
        <v>2612</v>
      </c>
    </row>
    <row r="18" spans="1:18" x14ac:dyDescent="0.2">
      <c r="A18" t="s">
        <v>70</v>
      </c>
      <c r="B18">
        <v>52075</v>
      </c>
      <c r="C18" t="s">
        <v>477</v>
      </c>
      <c r="D18" s="32">
        <f>IFERROR(VLOOKUP(B18,Rus_USPEH!$A$2:$C$300,3,FALSE),"0")</f>
        <v>6</v>
      </c>
      <c r="E18" s="32">
        <f>IFERROR(VLOOKUP(B18,Mat_Prof_USPEH!$A$2:$C$300,3,FALSE),"0")</f>
        <v>6</v>
      </c>
      <c r="F18" s="32">
        <f>IFERROR(VLOOKUP(B18,Mat_Baz_USPEH!$A$2:$C$300,3,FALSE),"0")</f>
        <v>12</v>
      </c>
      <c r="G18">
        <f>IFERROR(VLOOKUP(B18,Rus!B:G,3,FALSE),"0")</f>
        <v>18</v>
      </c>
      <c r="H18" t="str">
        <f>IFERROR(VLOOKUP(B18,Rus!B:G,4,FALSE),"0")</f>
        <v>Русский язык</v>
      </c>
      <c r="I18" t="str">
        <f>IFERROR(VLOOKUP(B18,Rus!B:G,5,FALSE),"0")</f>
        <v>67.222222222222222</v>
      </c>
      <c r="J18">
        <f>IFERROR(VLOOKUP(B18,Rus!B:G,6,FALSE),"0")</f>
        <v>1210</v>
      </c>
      <c r="K18" s="32">
        <f>IFERROR(VLOOKUP(B18,Mat_Prof!$A$2:$G$300,3,FALSE),"0")</f>
        <v>7</v>
      </c>
      <c r="L18" s="32" t="str">
        <f>IFERROR(VLOOKUP(B18,Mat_Prof!$A$2:$E$300,4,FALSE),"0")</f>
        <v>Математика профильная</v>
      </c>
      <c r="M18" s="32" t="str">
        <f>IFERROR(VLOOKUP(B18,Mat_Prof!$A$2:$G$300,5,FALSE),"0")</f>
        <v>42.714285714285714</v>
      </c>
      <c r="N18" s="32">
        <f>IFERROR(VLOOKUP(B18,Mat_Prof!$A$2:$G$300,6,FALSE),"0")</f>
        <v>299</v>
      </c>
      <c r="O18" s="32">
        <f>IFERROR(VLOOKUP(B18,Mat_Baz!$A$2:$F$300,3,FALSE),"0")</f>
        <v>12</v>
      </c>
      <c r="P18" s="32" t="str">
        <f>IFERROR(VLOOKUP(B18,Mat_Baz!$A$2:$F$300,4,FALSE),"0")</f>
        <v>Математика базовая</v>
      </c>
      <c r="Q18" s="32" t="str">
        <f>IFERROR(VLOOKUP(B18,Mat_Baz!$A$2:$F$300,5,FALSE),"0")</f>
        <v>73.500000000000000</v>
      </c>
      <c r="R18" s="32">
        <f>IFERROR(VLOOKUP(B18,Mat_Baz!$A$2:$F$300,6,FALSE),"0")</f>
        <v>882</v>
      </c>
    </row>
    <row r="19" spans="1:18" x14ac:dyDescent="0.2">
      <c r="A19" t="s">
        <v>70</v>
      </c>
      <c r="B19">
        <v>50063</v>
      </c>
      <c r="C19" t="s">
        <v>193</v>
      </c>
      <c r="D19" s="32">
        <f>IFERROR(VLOOKUP(B19,Rus_USPEH!$A$2:$C$300,3,FALSE),"0")</f>
        <v>41</v>
      </c>
      <c r="E19" s="32">
        <f>IFERROR(VLOOKUP(B19,Mat_Prof_USPEH!$A$2:$C$300,3,FALSE),"0")</f>
        <v>41</v>
      </c>
      <c r="F19" s="32">
        <f>IFERROR(VLOOKUP(B19,Mat_Baz_USPEH!$A$2:$C$300,3,FALSE),"0")</f>
        <v>21</v>
      </c>
      <c r="G19">
        <f>IFERROR(VLOOKUP(B19,Rus!B:G,3,FALSE),"0")</f>
        <v>62</v>
      </c>
      <c r="H19" t="str">
        <f>IFERROR(VLOOKUP(B19,Rus!B:G,4,FALSE),"0")</f>
        <v>Русский язык</v>
      </c>
      <c r="I19" t="str">
        <f>IFERROR(VLOOKUP(B19,Rus!B:G,5,FALSE),"0")</f>
        <v>76.983870967741935</v>
      </c>
      <c r="J19">
        <f>IFERROR(VLOOKUP(B19,Rus!B:G,6,FALSE),"0")</f>
        <v>4773</v>
      </c>
      <c r="K19" s="32">
        <f>IFERROR(VLOOKUP(B19,Mat_Prof!$A$2:$G$300,3,FALSE),"0")</f>
        <v>41</v>
      </c>
      <c r="L19" s="32" t="str">
        <f>IFERROR(VLOOKUP(B19,Mat_Prof!$A$2:$E$300,4,FALSE),"0")</f>
        <v>Математика профильная</v>
      </c>
      <c r="M19" s="32" t="str">
        <f>IFERROR(VLOOKUP(B19,Mat_Prof!$A$2:$G$300,5,FALSE),"0")</f>
        <v>61.243902439024390</v>
      </c>
      <c r="N19" s="32">
        <f>IFERROR(VLOOKUP(B19,Mat_Prof!$A$2:$G$300,6,FALSE),"0")</f>
        <v>2511</v>
      </c>
      <c r="O19" s="32">
        <f>IFERROR(VLOOKUP(B19,Mat_Baz!$A$2:$F$300,3,FALSE),"0")</f>
        <v>21</v>
      </c>
      <c r="P19" s="32" t="str">
        <f>IFERROR(VLOOKUP(B19,Mat_Baz!$A$2:$F$300,4,FALSE),"0")</f>
        <v>Математика базовая</v>
      </c>
      <c r="Q19" s="32" t="str">
        <f>IFERROR(VLOOKUP(B19,Mat_Baz!$A$2:$F$300,5,FALSE),"0")</f>
        <v>78.380952380952380</v>
      </c>
      <c r="R19" s="32">
        <f>IFERROR(VLOOKUP(B19,Mat_Baz!$A$2:$F$300,6,FALSE),"0")</f>
        <v>1646</v>
      </c>
    </row>
    <row r="20" spans="1:18" x14ac:dyDescent="0.2">
      <c r="A20" t="s">
        <v>70</v>
      </c>
      <c r="B20">
        <v>52065</v>
      </c>
      <c r="C20" t="s">
        <v>223</v>
      </c>
      <c r="D20" s="32">
        <f>IFERROR(VLOOKUP(B20,Rus_USPEH!$A$2:$C$300,3,FALSE),"0")</f>
        <v>25</v>
      </c>
      <c r="E20" s="32">
        <f>IFERROR(VLOOKUP(B20,Mat_Prof_USPEH!$A$2:$C$300,3,FALSE),"0")</f>
        <v>25</v>
      </c>
      <c r="F20" s="32">
        <f>IFERROR(VLOOKUP(B20,Mat_Baz_USPEH!$A$2:$C$300,3,FALSE),"0")</f>
        <v>17</v>
      </c>
      <c r="G20">
        <f>IFERROR(VLOOKUP(B20,Rus!B:G,3,FALSE),"0")</f>
        <v>42</v>
      </c>
      <c r="H20" t="str">
        <f>IFERROR(VLOOKUP(B20,Rus!B:G,4,FALSE),"0")</f>
        <v>Русский язык</v>
      </c>
      <c r="I20" t="str">
        <f>IFERROR(VLOOKUP(B20,Rus!B:G,5,FALSE),"0")</f>
        <v>74.880952380952380</v>
      </c>
      <c r="J20">
        <f>IFERROR(VLOOKUP(B20,Rus!B:G,6,FALSE),"0")</f>
        <v>3145</v>
      </c>
      <c r="K20" s="32">
        <f>IFERROR(VLOOKUP(B20,Mat_Prof!$A$2:$G$300,3,FALSE),"0")</f>
        <v>25</v>
      </c>
      <c r="L20" s="32" t="str">
        <f>IFERROR(VLOOKUP(B20,Mat_Prof!$A$2:$E$300,4,FALSE),"0")</f>
        <v>Математика профильная</v>
      </c>
      <c r="M20" s="32" t="str">
        <f>IFERROR(VLOOKUP(B20,Mat_Prof!$A$2:$G$300,5,FALSE),"0")</f>
        <v>58.400000000000000</v>
      </c>
      <c r="N20" s="32">
        <f>IFERROR(VLOOKUP(B20,Mat_Prof!$A$2:$G$300,6,FALSE),"0")</f>
        <v>1460</v>
      </c>
      <c r="O20" s="32">
        <f>IFERROR(VLOOKUP(B20,Mat_Baz!$A$2:$F$300,3,FALSE),"0")</f>
        <v>17</v>
      </c>
      <c r="P20" s="32" t="str">
        <f>IFERROR(VLOOKUP(B20,Mat_Baz!$A$2:$F$300,4,FALSE),"0")</f>
        <v>Математика базовая</v>
      </c>
      <c r="Q20" s="32" t="str">
        <f>IFERROR(VLOOKUP(B20,Mat_Baz!$A$2:$F$300,5,FALSE),"0")</f>
        <v>72.941176470588235</v>
      </c>
      <c r="R20" s="32">
        <f>IFERROR(VLOOKUP(B20,Mat_Baz!$A$2:$F$300,6,FALSE),"0")</f>
        <v>1240</v>
      </c>
    </row>
    <row r="21" spans="1:18" x14ac:dyDescent="0.2">
      <c r="A21" t="s">
        <v>70</v>
      </c>
      <c r="B21">
        <v>51027</v>
      </c>
      <c r="C21" t="s">
        <v>234</v>
      </c>
      <c r="D21" s="32">
        <f>IFERROR(VLOOKUP(B21,Rus_USPEH!$A$2:$C$300,3,FALSE),"0")</f>
        <v>10</v>
      </c>
      <c r="E21" s="32">
        <f>IFERROR(VLOOKUP(B21,Mat_Prof_USPEH!$A$2:$C$300,3,FALSE),"0")</f>
        <v>10</v>
      </c>
      <c r="F21" s="32">
        <f>IFERROR(VLOOKUP(B21,Mat_Baz_USPEH!$A$2:$C$300,3,FALSE),"0")</f>
        <v>5</v>
      </c>
      <c r="G21">
        <f>IFERROR(VLOOKUP(B21,Rus!B:G,3,FALSE),"0")</f>
        <v>15</v>
      </c>
      <c r="H21" t="str">
        <f>IFERROR(VLOOKUP(B21,Rus!B:G,4,FALSE),"0")</f>
        <v>Русский язык</v>
      </c>
      <c r="I21" t="str">
        <f>IFERROR(VLOOKUP(B21,Rus!B:G,5,FALSE),"0")</f>
        <v>51.000000000000000</v>
      </c>
      <c r="J21">
        <f>IFERROR(VLOOKUP(B21,Rus!B:G,6,FALSE),"0")</f>
        <v>765</v>
      </c>
      <c r="K21" s="32">
        <f>IFERROR(VLOOKUP(B21,Mat_Prof!$A$2:$G$300,3,FALSE),"0")</f>
        <v>10</v>
      </c>
      <c r="L21" s="32" t="str">
        <f>IFERROR(VLOOKUP(B21,Mat_Prof!$A$2:$E$300,4,FALSE),"0")</f>
        <v>Математика профильная</v>
      </c>
      <c r="M21" s="32" t="str">
        <f>IFERROR(VLOOKUP(B21,Mat_Prof!$A$2:$G$300,5,FALSE),"0")</f>
        <v>45.300000000000000</v>
      </c>
      <c r="N21" s="32">
        <f>IFERROR(VLOOKUP(B21,Mat_Prof!$A$2:$G$300,6,FALSE),"0")</f>
        <v>453</v>
      </c>
      <c r="O21" s="32">
        <f>IFERROR(VLOOKUP(B21,Mat_Baz!$A$2:$F$300,3,FALSE),"0")</f>
        <v>8</v>
      </c>
      <c r="P21" s="32" t="str">
        <f>IFERROR(VLOOKUP(B21,Mat_Baz!$A$2:$F$300,4,FALSE),"0")</f>
        <v>Математика базовая</v>
      </c>
      <c r="Q21" s="32" t="str">
        <f>IFERROR(VLOOKUP(B21,Mat_Baz!$A$2:$F$300,5,FALSE),"0")</f>
        <v>42.125000000000000</v>
      </c>
      <c r="R21" s="32">
        <f>IFERROR(VLOOKUP(B21,Mat_Baz!$A$2:$F$300,6,FALSE),"0")</f>
        <v>337</v>
      </c>
    </row>
    <row r="22" spans="1:18" x14ac:dyDescent="0.2">
      <c r="A22" t="s">
        <v>70</v>
      </c>
      <c r="B22">
        <v>50006</v>
      </c>
      <c r="C22" t="s">
        <v>409</v>
      </c>
      <c r="D22" s="32">
        <f>IFERROR(VLOOKUP(B22,Rus_USPEH!$A$2:$C$300,3,FALSE),"0")</f>
        <v>6</v>
      </c>
      <c r="E22" s="32">
        <f>IFERROR(VLOOKUP(B22,Mat_Prof_USPEH!$A$2:$C$300,3,FALSE),"0")</f>
        <v>6</v>
      </c>
      <c r="F22" s="32">
        <f>IFERROR(VLOOKUP(B22,Mat_Baz_USPEH!$A$2:$C$300,3,FALSE),"0")</f>
        <v>17</v>
      </c>
      <c r="G22">
        <f>IFERROR(VLOOKUP(B22,Rus!B:G,3,FALSE),"0")</f>
        <v>23</v>
      </c>
      <c r="H22" t="str">
        <f>IFERROR(VLOOKUP(B22,Rus!B:G,4,FALSE),"0")</f>
        <v>Русский язык</v>
      </c>
      <c r="I22" t="str">
        <f>IFERROR(VLOOKUP(B22,Rus!B:G,5,FALSE),"0")</f>
        <v>59.739130434782608</v>
      </c>
      <c r="J22">
        <f>IFERROR(VLOOKUP(B22,Rus!B:G,6,FALSE),"0")</f>
        <v>1374</v>
      </c>
      <c r="K22" s="32">
        <f>IFERROR(VLOOKUP(B22,Mat_Prof!$A$2:$G$300,3,FALSE),"0")</f>
        <v>7</v>
      </c>
      <c r="L22" s="32" t="str">
        <f>IFERROR(VLOOKUP(B22,Mat_Prof!$A$2:$E$300,4,FALSE),"0")</f>
        <v>Математика профильная</v>
      </c>
      <c r="M22" s="32" t="str">
        <f>IFERROR(VLOOKUP(B22,Mat_Prof!$A$2:$G$300,5,FALSE),"0")</f>
        <v>43.142857142857142</v>
      </c>
      <c r="N22" s="32">
        <f>IFERROR(VLOOKUP(B22,Mat_Prof!$A$2:$G$300,6,FALSE),"0")</f>
        <v>302</v>
      </c>
      <c r="O22" s="32">
        <f>IFERROR(VLOOKUP(B22,Mat_Baz!$A$2:$F$300,3,FALSE),"0")</f>
        <v>18</v>
      </c>
      <c r="P22" s="32" t="str">
        <f>IFERROR(VLOOKUP(B22,Mat_Baz!$A$2:$F$300,4,FALSE),"0")</f>
        <v>Математика базовая</v>
      </c>
      <c r="Q22" s="32" t="str">
        <f>IFERROR(VLOOKUP(B22,Mat_Baz!$A$2:$F$300,5,FALSE),"0")</f>
        <v>69.500000000000000</v>
      </c>
      <c r="R22" s="32">
        <f>IFERROR(VLOOKUP(B22,Mat_Baz!$A$2:$F$300,6,FALSE),"0")</f>
        <v>1251</v>
      </c>
    </row>
    <row r="23" spans="1:18" x14ac:dyDescent="0.2">
      <c r="A23" t="s">
        <v>70</v>
      </c>
      <c r="B23">
        <v>51037</v>
      </c>
      <c r="C23" t="s">
        <v>209</v>
      </c>
      <c r="D23" s="32">
        <f>IFERROR(VLOOKUP(B23,Rus_USPEH!$A$2:$C$300,3,FALSE),"0")</f>
        <v>8</v>
      </c>
      <c r="E23" s="32">
        <f>IFERROR(VLOOKUP(B23,Mat_Prof_USPEH!$A$2:$C$300,3,FALSE),"0")</f>
        <v>8</v>
      </c>
      <c r="F23" s="32">
        <f>IFERROR(VLOOKUP(B23,Mat_Baz_USPEH!$A$2:$C$300,3,FALSE),"0")</f>
        <v>15</v>
      </c>
      <c r="G23">
        <f>IFERROR(VLOOKUP(B23,Rus!B:G,3,FALSE),"0")</f>
        <v>24</v>
      </c>
      <c r="H23" t="str">
        <f>IFERROR(VLOOKUP(B23,Rus!B:G,4,FALSE),"0")</f>
        <v>Русский язык</v>
      </c>
      <c r="I23" t="str">
        <f>IFERROR(VLOOKUP(B23,Rus!B:G,5,FALSE),"0")</f>
        <v>60.750000000000000</v>
      </c>
      <c r="J23">
        <f>IFERROR(VLOOKUP(B23,Rus!B:G,6,FALSE),"0")</f>
        <v>1458</v>
      </c>
      <c r="K23" s="32">
        <f>IFERROR(VLOOKUP(B23,Mat_Prof!$A$2:$G$300,3,FALSE),"0")</f>
        <v>8</v>
      </c>
      <c r="L23" s="32" t="str">
        <f>IFERROR(VLOOKUP(B23,Mat_Prof!$A$2:$E$300,4,FALSE),"0")</f>
        <v>Математика профильная</v>
      </c>
      <c r="M23" s="32" t="str">
        <f>IFERROR(VLOOKUP(B23,Mat_Prof!$A$2:$G$300,5,FALSE),"0")</f>
        <v>50.375000000000000</v>
      </c>
      <c r="N23" s="32">
        <f>IFERROR(VLOOKUP(B23,Mat_Prof!$A$2:$G$300,6,FALSE),"0")</f>
        <v>403</v>
      </c>
      <c r="O23" s="32">
        <f>IFERROR(VLOOKUP(B23,Mat_Baz!$A$2:$F$300,3,FALSE),"0")</f>
        <v>17</v>
      </c>
      <c r="P23" s="32" t="str">
        <f>IFERROR(VLOOKUP(B23,Mat_Baz!$A$2:$F$300,4,FALSE),"0")</f>
        <v>Математика базовая</v>
      </c>
      <c r="Q23" s="32" t="str">
        <f>IFERROR(VLOOKUP(B23,Mat_Baz!$A$2:$F$300,5,FALSE),"0")</f>
        <v>61.058823529411764</v>
      </c>
      <c r="R23" s="32">
        <f>IFERROR(VLOOKUP(B23,Mat_Baz!$A$2:$F$300,6,FALSE),"0")</f>
        <v>1038</v>
      </c>
    </row>
    <row r="24" spans="1:18" x14ac:dyDescent="0.2">
      <c r="A24" t="s">
        <v>70</v>
      </c>
      <c r="B24">
        <v>52020</v>
      </c>
      <c r="C24" t="s">
        <v>459</v>
      </c>
      <c r="D24" s="32">
        <f>IFERROR(VLOOKUP(B24,Rus_USPEH!$A$2:$C$300,3,FALSE),"0")</f>
        <v>47</v>
      </c>
      <c r="E24" s="32">
        <f>IFERROR(VLOOKUP(B24,Mat_Prof_USPEH!$A$2:$C$300,3,FALSE),"0")</f>
        <v>47</v>
      </c>
      <c r="F24" s="32">
        <f>IFERROR(VLOOKUP(B24,Mat_Baz_USPEH!$A$2:$C$300,3,FALSE),"0")</f>
        <v>29</v>
      </c>
      <c r="G24">
        <f>IFERROR(VLOOKUP(B24,Rus!B:G,3,FALSE),"0")</f>
        <v>76</v>
      </c>
      <c r="H24" t="str">
        <f>IFERROR(VLOOKUP(B24,Rus!B:G,4,FALSE),"0")</f>
        <v>Русский язык</v>
      </c>
      <c r="I24" t="str">
        <f>IFERROR(VLOOKUP(B24,Rus!B:G,5,FALSE),"0")</f>
        <v>78.828947368421052</v>
      </c>
      <c r="J24">
        <f>IFERROR(VLOOKUP(B24,Rus!B:G,6,FALSE),"0")</f>
        <v>5991</v>
      </c>
      <c r="K24" s="32">
        <f>IFERROR(VLOOKUP(B24,Mat_Prof!$A$2:$G$300,3,FALSE),"0")</f>
        <v>47</v>
      </c>
      <c r="L24" s="32" t="str">
        <f>IFERROR(VLOOKUP(B24,Mat_Prof!$A$2:$E$300,4,FALSE),"0")</f>
        <v>Математика профильная</v>
      </c>
      <c r="M24" s="32" t="str">
        <f>IFERROR(VLOOKUP(B24,Mat_Prof!$A$2:$G$300,5,FALSE),"0")</f>
        <v>74.808510638297872</v>
      </c>
      <c r="N24" s="32">
        <f>IFERROR(VLOOKUP(B24,Mat_Prof!$A$2:$G$300,6,FALSE),"0")</f>
        <v>3516</v>
      </c>
      <c r="O24" s="32">
        <f>IFERROR(VLOOKUP(B24,Mat_Baz!$A$2:$F$300,3,FALSE),"0")</f>
        <v>29</v>
      </c>
      <c r="P24" s="32" t="str">
        <f>IFERROR(VLOOKUP(B24,Mat_Baz!$A$2:$F$300,4,FALSE),"0")</f>
        <v>Математика базовая</v>
      </c>
      <c r="Q24" s="32" t="str">
        <f>IFERROR(VLOOKUP(B24,Mat_Baz!$A$2:$F$300,5,FALSE),"0")</f>
        <v>87.310344827586206</v>
      </c>
      <c r="R24" s="32">
        <f>IFERROR(VLOOKUP(B24,Mat_Baz!$A$2:$F$300,6,FALSE),"0")</f>
        <v>2532</v>
      </c>
    </row>
    <row r="25" spans="1:18" x14ac:dyDescent="0.2">
      <c r="A25" t="s">
        <v>70</v>
      </c>
      <c r="B25">
        <v>52909</v>
      </c>
      <c r="C25" t="s">
        <v>854</v>
      </c>
      <c r="D25" s="32" t="str">
        <f>IFERROR(VLOOKUP(B25,Rus_USPEH!$A$2:$C$300,3,FALSE),"0")</f>
        <v>0</v>
      </c>
      <c r="E25" s="32" t="str">
        <f>IFERROR(VLOOKUP(B25,Mat_Prof_USPEH!$A$2:$C$300,3,FALSE),"0")</f>
        <v>0</v>
      </c>
      <c r="F25" s="32" t="str">
        <f>IFERROR(VLOOKUP(B25,Mat_Baz_USPEH!$A$2:$C$300,3,FALSE),"0")</f>
        <v>0</v>
      </c>
      <c r="G25" t="str">
        <f>IFERROR(VLOOKUP(B25,Rus!B:G,3,FALSE),"0")</f>
        <v>0</v>
      </c>
      <c r="H25" t="str">
        <f>IFERROR(VLOOKUP(B25,Rus!B:G,4,FALSE),"0")</f>
        <v>0</v>
      </c>
      <c r="I25" t="str">
        <f>IFERROR(VLOOKUP(B25,Rus!B:G,5,FALSE),"0")</f>
        <v>0</v>
      </c>
      <c r="J25" t="str">
        <f>IFERROR(VLOOKUP(B25,Rus!B:G,6,FALSE),"0")</f>
        <v>0</v>
      </c>
      <c r="K25" s="32" t="str">
        <f>IFERROR(VLOOKUP(B25,Mat_Prof!$A$2:$G$300,3,FALSE),"0")</f>
        <v>0</v>
      </c>
      <c r="L25" s="32" t="str">
        <f>IFERROR(VLOOKUP(B25,Mat_Prof!$A$2:$E$300,4,FALSE),"0")</f>
        <v>0</v>
      </c>
      <c r="M25" s="32" t="str">
        <f>IFERROR(VLOOKUP(B25,Mat_Prof!$A$2:$G$300,5,FALSE),"0")</f>
        <v>0</v>
      </c>
      <c r="N25" s="32" t="str">
        <f>IFERROR(VLOOKUP(B25,Mat_Prof!$A$2:$G$300,6,FALSE),"0")</f>
        <v>0</v>
      </c>
      <c r="O25" s="32" t="str">
        <f>IFERROR(VLOOKUP(B25,Mat_Baz!$A$2:$F$300,3,FALSE),"0")</f>
        <v>0</v>
      </c>
      <c r="P25" s="32" t="str">
        <f>IFERROR(VLOOKUP(B25,Mat_Baz!$A$2:$F$300,4,FALSE),"0")</f>
        <v>0</v>
      </c>
      <c r="Q25" s="32" t="str">
        <f>IFERROR(VLOOKUP(B25,Mat_Baz!$A$2:$F$300,5,FALSE),"0")</f>
        <v>0</v>
      </c>
      <c r="R25" s="32" t="str">
        <f>IFERROR(VLOOKUP(B25,Mat_Baz!$A$2:$F$300,6,FALSE),"0")</f>
        <v>0</v>
      </c>
    </row>
    <row r="26" spans="1:18" x14ac:dyDescent="0.2">
      <c r="A26" t="s">
        <v>70</v>
      </c>
      <c r="B26">
        <v>52069</v>
      </c>
      <c r="C26" t="s">
        <v>470</v>
      </c>
      <c r="D26" s="32">
        <f>IFERROR(VLOOKUP(B26,Rus_USPEH!$A$2:$C$300,3,FALSE),"0")</f>
        <v>13</v>
      </c>
      <c r="E26" s="32">
        <f>IFERROR(VLOOKUP(B26,Mat_Prof_USPEH!$A$2:$C$300,3,FALSE),"0")</f>
        <v>13</v>
      </c>
      <c r="F26" s="32">
        <f>IFERROR(VLOOKUP(B26,Mat_Baz_USPEH!$A$2:$C$300,3,FALSE),"0")</f>
        <v>13</v>
      </c>
      <c r="G26">
        <f>IFERROR(VLOOKUP(B26,Rus!B:G,3,FALSE),"0")</f>
        <v>26</v>
      </c>
      <c r="H26" t="str">
        <f>IFERROR(VLOOKUP(B26,Rus!B:G,4,FALSE),"0")</f>
        <v>Русский язык</v>
      </c>
      <c r="I26" t="str">
        <f>IFERROR(VLOOKUP(B26,Rus!B:G,5,FALSE),"0")</f>
        <v>69.230769230769230</v>
      </c>
      <c r="J26">
        <f>IFERROR(VLOOKUP(B26,Rus!B:G,6,FALSE),"0")</f>
        <v>1800</v>
      </c>
      <c r="K26" s="32">
        <f>IFERROR(VLOOKUP(B26,Mat_Prof!$A$2:$G$300,3,FALSE),"0")</f>
        <v>13</v>
      </c>
      <c r="L26" s="32" t="str">
        <f>IFERROR(VLOOKUP(B26,Mat_Prof!$A$2:$E$300,4,FALSE),"0")</f>
        <v>Математика профильная</v>
      </c>
      <c r="M26" s="32" t="str">
        <f>IFERROR(VLOOKUP(B26,Mat_Prof!$A$2:$G$300,5,FALSE),"0")</f>
        <v>56.923076923076923</v>
      </c>
      <c r="N26" s="32">
        <f>IFERROR(VLOOKUP(B26,Mat_Prof!$A$2:$G$300,6,FALSE),"0")</f>
        <v>740</v>
      </c>
      <c r="O26" s="32">
        <f>IFERROR(VLOOKUP(B26,Mat_Baz!$A$2:$F$300,3,FALSE),"0")</f>
        <v>13</v>
      </c>
      <c r="P26" s="32" t="str">
        <f>IFERROR(VLOOKUP(B26,Mat_Baz!$A$2:$F$300,4,FALSE),"0")</f>
        <v>Математика базовая</v>
      </c>
      <c r="Q26" s="32" t="str">
        <f>IFERROR(VLOOKUP(B26,Mat_Baz!$A$2:$F$300,5,FALSE),"0")</f>
        <v>76.076923076923076</v>
      </c>
      <c r="R26" s="32">
        <f>IFERROR(VLOOKUP(B26,Mat_Baz!$A$2:$F$300,6,FALSE),"0")</f>
        <v>989</v>
      </c>
    </row>
    <row r="27" spans="1:18" x14ac:dyDescent="0.2">
      <c r="A27" t="s">
        <v>70</v>
      </c>
      <c r="B27">
        <v>51003</v>
      </c>
      <c r="C27" t="s">
        <v>201</v>
      </c>
      <c r="D27" s="32">
        <f>IFERROR(VLOOKUP(B27,Rus_USPEH!$A$2:$C$300,3,FALSE),"0")</f>
        <v>4</v>
      </c>
      <c r="E27" s="32">
        <f>IFERROR(VLOOKUP(B27,Mat_Prof_USPEH!$A$2:$C$300,3,FALSE),"0")</f>
        <v>4</v>
      </c>
      <c r="F27" s="32">
        <f>IFERROR(VLOOKUP(B27,Mat_Baz_USPEH!$A$2:$C$300,3,FALSE),"0")</f>
        <v>1</v>
      </c>
      <c r="G27">
        <f>IFERROR(VLOOKUP(B27,Rus!B:G,3,FALSE),"0")</f>
        <v>5</v>
      </c>
      <c r="H27" t="str">
        <f>IFERROR(VLOOKUP(B27,Rus!B:G,4,FALSE),"0")</f>
        <v>Русский язык</v>
      </c>
      <c r="I27" t="str">
        <f>IFERROR(VLOOKUP(B27,Rus!B:G,5,FALSE),"0")</f>
        <v>65.600000000000000</v>
      </c>
      <c r="J27">
        <f>IFERROR(VLOOKUP(B27,Rus!B:G,6,FALSE),"0")</f>
        <v>328</v>
      </c>
      <c r="K27" s="32">
        <f>IFERROR(VLOOKUP(B27,Mat_Prof!$A$2:$G$300,3,FALSE),"0")</f>
        <v>4</v>
      </c>
      <c r="L27" s="32" t="str">
        <f>IFERROR(VLOOKUP(B27,Mat_Prof!$A$2:$E$300,4,FALSE),"0")</f>
        <v>Математика профильная</v>
      </c>
      <c r="M27" s="32" t="str">
        <f>IFERROR(VLOOKUP(B27,Mat_Prof!$A$2:$G$300,5,FALSE),"0")</f>
        <v>47.250000000000000</v>
      </c>
      <c r="N27" s="32">
        <f>IFERROR(VLOOKUP(B27,Mat_Prof!$A$2:$G$300,6,FALSE),"0")</f>
        <v>189</v>
      </c>
      <c r="O27" s="32">
        <f>IFERROR(VLOOKUP(B27,Mat_Baz!$A$2:$F$300,3,FALSE),"0")</f>
        <v>1</v>
      </c>
      <c r="P27" s="32" t="str">
        <f>IFERROR(VLOOKUP(B27,Mat_Baz!$A$2:$F$300,4,FALSE),"0")</f>
        <v>Математика базовая</v>
      </c>
      <c r="Q27" s="32" t="str">
        <f>IFERROR(VLOOKUP(B27,Mat_Baz!$A$2:$F$300,5,FALSE),"0")</f>
        <v>71.000000000000000</v>
      </c>
      <c r="R27" s="32">
        <f>IFERROR(VLOOKUP(B27,Mat_Baz!$A$2:$F$300,6,FALSE),"0")</f>
        <v>71</v>
      </c>
    </row>
    <row r="28" spans="1:18" x14ac:dyDescent="0.2">
      <c r="A28" t="s">
        <v>70</v>
      </c>
      <c r="B28">
        <v>53031</v>
      </c>
      <c r="C28" t="s">
        <v>497</v>
      </c>
      <c r="D28" s="32">
        <f>IFERROR(VLOOKUP(B28,Rus_USPEH!$A$2:$C$300,3,FALSE),"0")</f>
        <v>20</v>
      </c>
      <c r="E28" s="32">
        <f>IFERROR(VLOOKUP(B28,Mat_Prof_USPEH!$A$2:$C$300,3,FALSE),"0")</f>
        <v>20</v>
      </c>
      <c r="F28" s="32">
        <f>IFERROR(VLOOKUP(B28,Mat_Baz_USPEH!$A$2:$C$300,3,FALSE),"0")</f>
        <v>18</v>
      </c>
      <c r="G28">
        <f>IFERROR(VLOOKUP(B28,Rus!B:G,3,FALSE),"0")</f>
        <v>38</v>
      </c>
      <c r="H28" t="str">
        <f>IFERROR(VLOOKUP(B28,Rus!B:G,4,FALSE),"0")</f>
        <v>Русский язык</v>
      </c>
      <c r="I28" t="str">
        <f>IFERROR(VLOOKUP(B28,Rus!B:G,5,FALSE),"0")</f>
        <v>65.368421052631578</v>
      </c>
      <c r="J28">
        <f>IFERROR(VLOOKUP(B28,Rus!B:G,6,FALSE),"0")</f>
        <v>2484</v>
      </c>
      <c r="K28" s="32">
        <f>IFERROR(VLOOKUP(B28,Mat_Prof!$A$2:$G$300,3,FALSE),"0")</f>
        <v>20</v>
      </c>
      <c r="L28" s="32" t="str">
        <f>IFERROR(VLOOKUP(B28,Mat_Prof!$A$2:$E$300,4,FALSE),"0")</f>
        <v>Математика профильная</v>
      </c>
      <c r="M28" s="32" t="str">
        <f>IFERROR(VLOOKUP(B28,Mat_Prof!$A$2:$G$300,5,FALSE),"0")</f>
        <v>62.300000000000000</v>
      </c>
      <c r="N28" s="32">
        <f>IFERROR(VLOOKUP(B28,Mat_Prof!$A$2:$G$300,6,FALSE),"0")</f>
        <v>1246</v>
      </c>
      <c r="O28" s="32">
        <f>IFERROR(VLOOKUP(B28,Mat_Baz!$A$2:$F$300,3,FALSE),"0")</f>
        <v>18</v>
      </c>
      <c r="P28" s="32" t="str">
        <f>IFERROR(VLOOKUP(B28,Mat_Baz!$A$2:$F$300,4,FALSE),"0")</f>
        <v>Математика базовая</v>
      </c>
      <c r="Q28" s="32" t="str">
        <f>IFERROR(VLOOKUP(B28,Mat_Baz!$A$2:$F$300,5,FALSE),"0")</f>
        <v>81.722222222222222</v>
      </c>
      <c r="R28" s="32">
        <f>IFERROR(VLOOKUP(B28,Mat_Baz!$A$2:$F$300,6,FALSE),"0")</f>
        <v>1471</v>
      </c>
    </row>
    <row r="29" spans="1:18" x14ac:dyDescent="0.2">
      <c r="A29" t="s">
        <v>70</v>
      </c>
      <c r="B29">
        <v>51012</v>
      </c>
      <c r="C29" t="s">
        <v>205</v>
      </c>
      <c r="D29" s="32">
        <f>IFERROR(VLOOKUP(B29,Rus_USPEH!$A$2:$C$300,3,FALSE),"0")</f>
        <v>2</v>
      </c>
      <c r="E29" s="32">
        <f>IFERROR(VLOOKUP(B29,Mat_Prof_USPEH!$A$2:$C$300,3,FALSE),"0")</f>
        <v>2</v>
      </c>
      <c r="F29" s="32">
        <f>IFERROR(VLOOKUP(B29,Mat_Baz_USPEH!$A$2:$C$300,3,FALSE),"0")</f>
        <v>7</v>
      </c>
      <c r="G29">
        <f>IFERROR(VLOOKUP(B29,Rus!B:G,3,FALSE),"0")</f>
        <v>9</v>
      </c>
      <c r="H29" t="str">
        <f>IFERROR(VLOOKUP(B29,Rus!B:G,4,FALSE),"0")</f>
        <v>Русский язык</v>
      </c>
      <c r="I29" t="str">
        <f>IFERROR(VLOOKUP(B29,Rus!B:G,5,FALSE),"0")</f>
        <v>56.666666666666666</v>
      </c>
      <c r="J29">
        <f>IFERROR(VLOOKUP(B29,Rus!B:G,6,FALSE),"0")</f>
        <v>510</v>
      </c>
      <c r="K29" s="32">
        <f>IFERROR(VLOOKUP(B29,Mat_Prof!$A$2:$G$300,3,FALSE),"0")</f>
        <v>2</v>
      </c>
      <c r="L29" s="32" t="str">
        <f>IFERROR(VLOOKUP(B29,Mat_Prof!$A$2:$E$300,4,FALSE),"0")</f>
        <v>Математика профильная</v>
      </c>
      <c r="M29" s="32" t="str">
        <f>IFERROR(VLOOKUP(B29,Mat_Prof!$A$2:$G$300,5,FALSE),"0")</f>
        <v>63.000000000000000</v>
      </c>
      <c r="N29" s="32">
        <f>IFERROR(VLOOKUP(B29,Mat_Prof!$A$2:$G$300,6,FALSE),"0")</f>
        <v>126</v>
      </c>
      <c r="O29" s="32">
        <f>IFERROR(VLOOKUP(B29,Mat_Baz!$A$2:$F$300,3,FALSE),"0")</f>
        <v>7</v>
      </c>
      <c r="P29" s="32" t="str">
        <f>IFERROR(VLOOKUP(B29,Mat_Baz!$A$2:$F$300,4,FALSE),"0")</f>
        <v>Математика базовая</v>
      </c>
      <c r="Q29" s="32" t="str">
        <f>IFERROR(VLOOKUP(B29,Mat_Baz!$A$2:$F$300,5,FALSE),"0")</f>
        <v>68.000000000000000</v>
      </c>
      <c r="R29" s="32">
        <f>IFERROR(VLOOKUP(B29,Mat_Baz!$A$2:$F$300,6,FALSE),"0")</f>
        <v>476</v>
      </c>
    </row>
    <row r="30" spans="1:18" x14ac:dyDescent="0.2">
      <c r="A30" t="s">
        <v>70</v>
      </c>
      <c r="B30">
        <v>52079</v>
      </c>
      <c r="C30" t="s">
        <v>479</v>
      </c>
      <c r="D30" s="32">
        <f>IFERROR(VLOOKUP(B30,Rus_USPEH!$A$2:$C$300,3,FALSE),"0")</f>
        <v>27</v>
      </c>
      <c r="E30" s="32">
        <f>IFERROR(VLOOKUP(B30,Mat_Prof_USPEH!$A$2:$C$300,3,FALSE),"0")</f>
        <v>27</v>
      </c>
      <c r="F30" s="32">
        <f>IFERROR(VLOOKUP(B30,Mat_Baz_USPEH!$A$2:$C$300,3,FALSE),"0")</f>
        <v>29</v>
      </c>
      <c r="G30">
        <f>IFERROR(VLOOKUP(B30,Rus!B:G,3,FALSE),"0")</f>
        <v>56</v>
      </c>
      <c r="H30" t="str">
        <f>IFERROR(VLOOKUP(B30,Rus!B:G,4,FALSE),"0")</f>
        <v>Русский язык</v>
      </c>
      <c r="I30" t="str">
        <f>IFERROR(VLOOKUP(B30,Rus!B:G,5,FALSE),"0")</f>
        <v>70.875000000000000</v>
      </c>
      <c r="J30">
        <f>IFERROR(VLOOKUP(B30,Rus!B:G,6,FALSE),"0")</f>
        <v>3969</v>
      </c>
      <c r="K30" s="32">
        <f>IFERROR(VLOOKUP(B30,Mat_Prof!$A$2:$G$300,3,FALSE),"0")</f>
        <v>27</v>
      </c>
      <c r="L30" s="32" t="str">
        <f>IFERROR(VLOOKUP(B30,Mat_Prof!$A$2:$E$300,4,FALSE),"0")</f>
        <v>Математика профильная</v>
      </c>
      <c r="M30" s="32" t="str">
        <f>IFERROR(VLOOKUP(B30,Mat_Prof!$A$2:$G$300,5,FALSE),"0")</f>
        <v>64.185185185185185</v>
      </c>
      <c r="N30" s="32">
        <f>IFERROR(VLOOKUP(B30,Mat_Prof!$A$2:$G$300,6,FALSE),"0")</f>
        <v>1733</v>
      </c>
      <c r="O30" s="32">
        <f>IFERROR(VLOOKUP(B30,Mat_Baz!$A$2:$F$300,3,FALSE),"0")</f>
        <v>29</v>
      </c>
      <c r="P30" s="32" t="str">
        <f>IFERROR(VLOOKUP(B30,Mat_Baz!$A$2:$F$300,4,FALSE),"0")</f>
        <v>Математика базовая</v>
      </c>
      <c r="Q30" s="32" t="str">
        <f>IFERROR(VLOOKUP(B30,Mat_Baz!$A$2:$F$300,5,FALSE),"0")</f>
        <v>76.172413793103448</v>
      </c>
      <c r="R30" s="32">
        <f>IFERROR(VLOOKUP(B30,Mat_Baz!$A$2:$F$300,6,FALSE),"0")</f>
        <v>2209</v>
      </c>
    </row>
    <row r="31" spans="1:18" x14ac:dyDescent="0.2">
      <c r="A31" t="s">
        <v>70</v>
      </c>
      <c r="B31">
        <v>50201</v>
      </c>
      <c r="C31" t="s">
        <v>421</v>
      </c>
      <c r="D31" s="32">
        <f>IFERROR(VLOOKUP(B31,Rus_USPEH!$A$2:$C$300,3,FALSE),"0")</f>
        <v>58</v>
      </c>
      <c r="E31" s="32">
        <f>IFERROR(VLOOKUP(B31,Mat_Prof_USPEH!$A$2:$C$300,3,FALSE),"0")</f>
        <v>58</v>
      </c>
      <c r="F31" s="32">
        <f>IFERROR(VLOOKUP(B31,Mat_Baz_USPEH!$A$2:$C$300,3,FALSE),"0")</f>
        <v>50</v>
      </c>
      <c r="G31">
        <f>IFERROR(VLOOKUP(B31,Rus!B:G,3,FALSE),"0")</f>
        <v>108</v>
      </c>
      <c r="H31" t="str">
        <f>IFERROR(VLOOKUP(B31,Rus!B:G,4,FALSE),"0")</f>
        <v>Русский язык</v>
      </c>
      <c r="I31" t="str">
        <f>IFERROR(VLOOKUP(B31,Rus!B:G,5,FALSE),"0")</f>
        <v>75.166666666666666</v>
      </c>
      <c r="J31">
        <f>IFERROR(VLOOKUP(B31,Rus!B:G,6,FALSE),"0")</f>
        <v>8118</v>
      </c>
      <c r="K31" s="32">
        <f>IFERROR(VLOOKUP(B31,Mat_Prof!$A$2:$G$300,3,FALSE),"0")</f>
        <v>58</v>
      </c>
      <c r="L31" s="32" t="str">
        <f>IFERROR(VLOOKUP(B31,Mat_Prof!$A$2:$E$300,4,FALSE),"0")</f>
        <v>Математика профильная</v>
      </c>
      <c r="M31" s="32" t="str">
        <f>IFERROR(VLOOKUP(B31,Mat_Prof!$A$2:$G$300,5,FALSE),"0")</f>
        <v>65.482758620689655</v>
      </c>
      <c r="N31" s="32">
        <f>IFERROR(VLOOKUP(B31,Mat_Prof!$A$2:$G$300,6,FALSE),"0")</f>
        <v>3798</v>
      </c>
      <c r="O31" s="32">
        <f>IFERROR(VLOOKUP(B31,Mat_Baz!$A$2:$F$300,3,FALSE),"0")</f>
        <v>50</v>
      </c>
      <c r="P31" s="32" t="str">
        <f>IFERROR(VLOOKUP(B31,Mat_Baz!$A$2:$F$300,4,FALSE),"0")</f>
        <v>Математика базовая</v>
      </c>
      <c r="Q31" s="32" t="str">
        <f>IFERROR(VLOOKUP(B31,Mat_Baz!$A$2:$F$300,5,FALSE),"0")</f>
        <v>82.260000000000000</v>
      </c>
      <c r="R31" s="32">
        <f>IFERROR(VLOOKUP(B31,Mat_Baz!$A$2:$F$300,6,FALSE),"0")</f>
        <v>4113</v>
      </c>
    </row>
    <row r="32" spans="1:18" x14ac:dyDescent="0.2">
      <c r="A32" t="s">
        <v>70</v>
      </c>
      <c r="B32">
        <v>53001</v>
      </c>
      <c r="C32" t="s">
        <v>89</v>
      </c>
      <c r="D32" s="32">
        <f>IFERROR(VLOOKUP(B32,Rus_USPEH!$A$2:$C$300,3,FALSE),"0")</f>
        <v>4</v>
      </c>
      <c r="E32" s="32">
        <f>IFERROR(VLOOKUP(B32,Mat_Prof_USPEH!$A$2:$C$300,3,FALSE),"0")</f>
        <v>4</v>
      </c>
      <c r="F32" s="32">
        <f>IFERROR(VLOOKUP(B32,Mat_Baz_USPEH!$A$2:$C$300,3,FALSE),"0")</f>
        <v>8</v>
      </c>
      <c r="G32">
        <f>IFERROR(VLOOKUP(B32,Rus!B:G,3,FALSE),"0")</f>
        <v>12</v>
      </c>
      <c r="H32" t="str">
        <f>IFERROR(VLOOKUP(B32,Rus!B:G,4,FALSE),"0")</f>
        <v>Русский язык</v>
      </c>
      <c r="I32" t="str">
        <f>IFERROR(VLOOKUP(B32,Rus!B:G,5,FALSE),"0")</f>
        <v>67.083333333333333</v>
      </c>
      <c r="J32">
        <f>IFERROR(VLOOKUP(B32,Rus!B:G,6,FALSE),"0")</f>
        <v>805</v>
      </c>
      <c r="K32" s="32">
        <f>IFERROR(VLOOKUP(B32,Mat_Prof!$A$2:$G$300,3,FALSE),"0")</f>
        <v>4</v>
      </c>
      <c r="L32" s="32" t="str">
        <f>IFERROR(VLOOKUP(B32,Mat_Prof!$A$2:$E$300,4,FALSE),"0")</f>
        <v>Математика профильная</v>
      </c>
      <c r="M32" s="32" t="str">
        <f>IFERROR(VLOOKUP(B32,Mat_Prof!$A$2:$G$300,5,FALSE),"0")</f>
        <v>66.000000000000000</v>
      </c>
      <c r="N32" s="32">
        <f>IFERROR(VLOOKUP(B32,Mat_Prof!$A$2:$G$300,6,FALSE),"0")</f>
        <v>264</v>
      </c>
      <c r="O32" s="32">
        <f>IFERROR(VLOOKUP(B32,Mat_Baz!$A$2:$F$300,3,FALSE),"0")</f>
        <v>8</v>
      </c>
      <c r="P32" s="32" t="str">
        <f>IFERROR(VLOOKUP(B32,Mat_Baz!$A$2:$F$300,4,FALSE),"0")</f>
        <v>Математика базовая</v>
      </c>
      <c r="Q32" s="32" t="str">
        <f>IFERROR(VLOOKUP(B32,Mat_Baz!$A$2:$F$300,5,FALSE),"0")</f>
        <v>63.625000000000000</v>
      </c>
      <c r="R32" s="32">
        <f>IFERROR(VLOOKUP(B32,Mat_Baz!$A$2:$F$300,6,FALSE),"0")</f>
        <v>509</v>
      </c>
    </row>
    <row r="33" spans="1:18" x14ac:dyDescent="0.2">
      <c r="A33" t="s">
        <v>70</v>
      </c>
      <c r="B33">
        <v>51025</v>
      </c>
      <c r="C33" t="s">
        <v>435</v>
      </c>
      <c r="D33" s="32">
        <f>IFERROR(VLOOKUP(B33,Rus_USPEH!$A$2:$C$300,3,FALSE),"0")</f>
        <v>11</v>
      </c>
      <c r="E33" s="32">
        <f>IFERROR(VLOOKUP(B33,Mat_Prof_USPEH!$A$2:$C$300,3,FALSE),"0")</f>
        <v>11</v>
      </c>
      <c r="F33" s="32">
        <f>IFERROR(VLOOKUP(B33,Mat_Baz_USPEH!$A$2:$C$300,3,FALSE),"0")</f>
        <v>9</v>
      </c>
      <c r="G33">
        <f>IFERROR(VLOOKUP(B33,Rus!B:G,3,FALSE),"0")</f>
        <v>20</v>
      </c>
      <c r="H33" t="str">
        <f>IFERROR(VLOOKUP(B33,Rus!B:G,4,FALSE),"0")</f>
        <v>Русский язык</v>
      </c>
      <c r="I33" t="str">
        <f>IFERROR(VLOOKUP(B33,Rus!B:G,5,FALSE),"0")</f>
        <v>66.550000000000000</v>
      </c>
      <c r="J33">
        <f>IFERROR(VLOOKUP(B33,Rus!B:G,6,FALSE),"0")</f>
        <v>1331</v>
      </c>
      <c r="K33" s="32">
        <f>IFERROR(VLOOKUP(B33,Mat_Prof!$A$2:$G$300,3,FALSE),"0")</f>
        <v>11</v>
      </c>
      <c r="L33" s="32" t="str">
        <f>IFERROR(VLOOKUP(B33,Mat_Prof!$A$2:$E$300,4,FALSE),"0")</f>
        <v>Математика профильная</v>
      </c>
      <c r="M33" s="32" t="str">
        <f>IFERROR(VLOOKUP(B33,Mat_Prof!$A$2:$G$300,5,FALSE),"0")</f>
        <v>55.909090909090909</v>
      </c>
      <c r="N33" s="32">
        <f>IFERROR(VLOOKUP(B33,Mat_Prof!$A$2:$G$300,6,FALSE),"0")</f>
        <v>615</v>
      </c>
      <c r="O33" s="32">
        <f>IFERROR(VLOOKUP(B33,Mat_Baz!$A$2:$F$300,3,FALSE),"0")</f>
        <v>9</v>
      </c>
      <c r="P33" s="32" t="str">
        <f>IFERROR(VLOOKUP(B33,Mat_Baz!$A$2:$F$300,4,FALSE),"0")</f>
        <v>Математика базовая</v>
      </c>
      <c r="Q33" s="32" t="str">
        <f>IFERROR(VLOOKUP(B33,Mat_Baz!$A$2:$F$300,5,FALSE),"0")</f>
        <v>66.666666666666666</v>
      </c>
      <c r="R33" s="32">
        <f>IFERROR(VLOOKUP(B33,Mat_Baz!$A$2:$F$300,6,FALSE),"0")</f>
        <v>600</v>
      </c>
    </row>
    <row r="34" spans="1:18" x14ac:dyDescent="0.2">
      <c r="A34" t="s">
        <v>70</v>
      </c>
      <c r="B34">
        <v>52090</v>
      </c>
      <c r="C34" t="s">
        <v>485</v>
      </c>
      <c r="D34" s="32">
        <f>IFERROR(VLOOKUP(B34,Rus_USPEH!$A$2:$C$300,3,FALSE),"0")</f>
        <v>16</v>
      </c>
      <c r="E34" s="32">
        <f>IFERROR(VLOOKUP(B34,Mat_Prof_USPEH!$A$2:$C$300,3,FALSE),"0")</f>
        <v>16</v>
      </c>
      <c r="F34" s="32">
        <f>IFERROR(VLOOKUP(B34,Mat_Baz_USPEH!$A$2:$C$300,3,FALSE),"0")</f>
        <v>7</v>
      </c>
      <c r="G34">
        <f>IFERROR(VLOOKUP(B34,Rus!B:G,3,FALSE),"0")</f>
        <v>23</v>
      </c>
      <c r="H34" t="str">
        <f>IFERROR(VLOOKUP(B34,Rus!B:G,4,FALSE),"0")</f>
        <v>Русский язык</v>
      </c>
      <c r="I34" t="str">
        <f>IFERROR(VLOOKUP(B34,Rus!B:G,5,FALSE),"0")</f>
        <v>75.869565217391304</v>
      </c>
      <c r="J34">
        <f>IFERROR(VLOOKUP(B34,Rus!B:G,6,FALSE),"0")</f>
        <v>1745</v>
      </c>
      <c r="K34" s="32">
        <f>IFERROR(VLOOKUP(B34,Mat_Prof!$A$2:$G$300,3,FALSE),"0")</f>
        <v>16</v>
      </c>
      <c r="L34" s="32" t="str">
        <f>IFERROR(VLOOKUP(B34,Mat_Prof!$A$2:$E$300,4,FALSE),"0")</f>
        <v>Математика профильная</v>
      </c>
      <c r="M34" s="32" t="str">
        <f>IFERROR(VLOOKUP(B34,Mat_Prof!$A$2:$G$300,5,FALSE),"0")</f>
        <v>69.000000000000000</v>
      </c>
      <c r="N34" s="32">
        <f>IFERROR(VLOOKUP(B34,Mat_Prof!$A$2:$G$300,6,FALSE),"0")</f>
        <v>1104</v>
      </c>
      <c r="O34" s="32">
        <f>IFERROR(VLOOKUP(B34,Mat_Baz!$A$2:$F$300,3,FALSE),"0")</f>
        <v>7</v>
      </c>
      <c r="P34" s="32" t="str">
        <f>IFERROR(VLOOKUP(B34,Mat_Baz!$A$2:$F$300,4,FALSE),"0")</f>
        <v>Математика базовая</v>
      </c>
      <c r="Q34" s="32" t="str">
        <f>IFERROR(VLOOKUP(B34,Mat_Baz!$A$2:$F$300,5,FALSE),"0")</f>
        <v>82.285714285714285</v>
      </c>
      <c r="R34" s="32">
        <f>IFERROR(VLOOKUP(B34,Mat_Baz!$A$2:$F$300,6,FALSE),"0")</f>
        <v>576</v>
      </c>
    </row>
    <row r="35" spans="1:18" x14ac:dyDescent="0.2">
      <c r="A35" t="s">
        <v>70</v>
      </c>
      <c r="B35">
        <v>51045</v>
      </c>
      <c r="C35" t="s">
        <v>210</v>
      </c>
      <c r="D35" s="32">
        <f>IFERROR(VLOOKUP(B35,Rus_USPEH!$A$2:$C$300,3,FALSE),"0")</f>
        <v>22</v>
      </c>
      <c r="E35" s="32">
        <f>IFERROR(VLOOKUP(B35,Mat_Prof_USPEH!$A$2:$C$300,3,FALSE),"0")</f>
        <v>22</v>
      </c>
      <c r="F35" s="32">
        <f>IFERROR(VLOOKUP(B35,Mat_Baz_USPEH!$A$2:$C$300,3,FALSE),"0")</f>
        <v>18</v>
      </c>
      <c r="G35">
        <f>IFERROR(VLOOKUP(B35,Rus!B:G,3,FALSE),"0")</f>
        <v>40</v>
      </c>
      <c r="H35" t="str">
        <f>IFERROR(VLOOKUP(B35,Rus!B:G,4,FALSE),"0")</f>
        <v>Русский язык</v>
      </c>
      <c r="I35" t="str">
        <f>IFERROR(VLOOKUP(B35,Rus!B:G,5,FALSE),"0")</f>
        <v>68.925000000000000</v>
      </c>
      <c r="J35">
        <f>IFERROR(VLOOKUP(B35,Rus!B:G,6,FALSE),"0")</f>
        <v>2757</v>
      </c>
      <c r="K35" s="32">
        <f>IFERROR(VLOOKUP(B35,Mat_Prof!$A$2:$G$300,3,FALSE),"0")</f>
        <v>22</v>
      </c>
      <c r="L35" s="32" t="str">
        <f>IFERROR(VLOOKUP(B35,Mat_Prof!$A$2:$E$300,4,FALSE),"0")</f>
        <v>Математика профильная</v>
      </c>
      <c r="M35" s="32" t="str">
        <f>IFERROR(VLOOKUP(B35,Mat_Prof!$A$2:$G$300,5,FALSE),"0")</f>
        <v>58.272727272727272</v>
      </c>
      <c r="N35" s="32">
        <f>IFERROR(VLOOKUP(B35,Mat_Prof!$A$2:$G$300,6,FALSE),"0")</f>
        <v>1282</v>
      </c>
      <c r="O35" s="32">
        <f>IFERROR(VLOOKUP(B35,Mat_Baz!$A$2:$F$300,3,FALSE),"0")</f>
        <v>18</v>
      </c>
      <c r="P35" s="32" t="str">
        <f>IFERROR(VLOOKUP(B35,Mat_Baz!$A$2:$F$300,4,FALSE),"0")</f>
        <v>Математика базовая</v>
      </c>
      <c r="Q35" s="32" t="str">
        <f>IFERROR(VLOOKUP(B35,Mat_Baz!$A$2:$F$300,5,FALSE),"0")</f>
        <v>71.277777777777777</v>
      </c>
      <c r="R35" s="32">
        <f>IFERROR(VLOOKUP(B35,Mat_Baz!$A$2:$F$300,6,FALSE),"0")</f>
        <v>1283</v>
      </c>
    </row>
    <row r="36" spans="1:18" x14ac:dyDescent="0.2">
      <c r="A36" t="s">
        <v>70</v>
      </c>
      <c r="B36">
        <v>50029</v>
      </c>
      <c r="C36" t="s">
        <v>187</v>
      </c>
      <c r="D36" s="32">
        <f>IFERROR(VLOOKUP(B36,Rus_USPEH!$A$2:$C$300,3,FALSE),"0")</f>
        <v>3</v>
      </c>
      <c r="E36" s="32">
        <f>IFERROR(VLOOKUP(B36,Mat_Prof_USPEH!$A$2:$C$300,3,FALSE),"0")</f>
        <v>3</v>
      </c>
      <c r="F36" s="32">
        <f>IFERROR(VLOOKUP(B36,Mat_Baz_USPEH!$A$2:$C$300,3,FALSE),"0")</f>
        <v>5</v>
      </c>
      <c r="G36">
        <f>IFERROR(VLOOKUP(B36,Rus!B:G,3,FALSE),"0")</f>
        <v>8</v>
      </c>
      <c r="H36" t="str">
        <f>IFERROR(VLOOKUP(B36,Rus!B:G,4,FALSE),"0")</f>
        <v>Русский язык</v>
      </c>
      <c r="I36" t="str">
        <f>IFERROR(VLOOKUP(B36,Rus!B:G,5,FALSE),"0")</f>
        <v>56.250000000000000</v>
      </c>
      <c r="J36">
        <f>IFERROR(VLOOKUP(B36,Rus!B:G,6,FALSE),"0")</f>
        <v>450</v>
      </c>
      <c r="K36" s="32">
        <f>IFERROR(VLOOKUP(B36,Mat_Prof!$A$2:$G$300,3,FALSE),"0")</f>
        <v>3</v>
      </c>
      <c r="L36" s="32" t="str">
        <f>IFERROR(VLOOKUP(B36,Mat_Prof!$A$2:$E$300,4,FALSE),"0")</f>
        <v>Математика профильная</v>
      </c>
      <c r="M36" s="32" t="str">
        <f>IFERROR(VLOOKUP(B36,Mat_Prof!$A$2:$G$300,5,FALSE),"0")</f>
        <v>47.666666666666666</v>
      </c>
      <c r="N36" s="32">
        <f>IFERROR(VLOOKUP(B36,Mat_Prof!$A$2:$G$300,6,FALSE),"0")</f>
        <v>143</v>
      </c>
      <c r="O36" s="32">
        <f>IFERROR(VLOOKUP(B36,Mat_Baz!$A$2:$F$300,3,FALSE),"0")</f>
        <v>5</v>
      </c>
      <c r="P36" s="32" t="str">
        <f>IFERROR(VLOOKUP(B36,Mat_Baz!$A$2:$F$300,4,FALSE),"0")</f>
        <v>Математика базовая</v>
      </c>
      <c r="Q36" s="32" t="str">
        <f>IFERROR(VLOOKUP(B36,Mat_Baz!$A$2:$F$300,5,FALSE),"0")</f>
        <v>72.600000000000000</v>
      </c>
      <c r="R36" s="32">
        <f>IFERROR(VLOOKUP(B36,Mat_Baz!$A$2:$F$300,6,FALSE),"0")</f>
        <v>363</v>
      </c>
    </row>
    <row r="37" spans="1:18" x14ac:dyDescent="0.2">
      <c r="A37" t="s">
        <v>70</v>
      </c>
      <c r="B37">
        <v>51007</v>
      </c>
      <c r="C37" t="s">
        <v>203</v>
      </c>
      <c r="D37" s="32">
        <f>IFERROR(VLOOKUP(B37,Rus_USPEH!$A$2:$C$300,3,FALSE),"0")</f>
        <v>15</v>
      </c>
      <c r="E37" s="32">
        <f>IFERROR(VLOOKUP(B37,Mat_Prof_USPEH!$A$2:$C$300,3,FALSE),"0")</f>
        <v>15</v>
      </c>
      <c r="F37" s="32">
        <f>IFERROR(VLOOKUP(B37,Mat_Baz_USPEH!$A$2:$C$300,3,FALSE),"0")</f>
        <v>14</v>
      </c>
      <c r="G37">
        <f>IFERROR(VLOOKUP(B37,Rus!B:G,3,FALSE),"0")</f>
        <v>29</v>
      </c>
      <c r="H37" t="str">
        <f>IFERROR(VLOOKUP(B37,Rus!B:G,4,FALSE),"0")</f>
        <v>Русский язык</v>
      </c>
      <c r="I37" t="str">
        <f>IFERROR(VLOOKUP(B37,Rus!B:G,5,FALSE),"0")</f>
        <v>55.310344827586206</v>
      </c>
      <c r="J37">
        <f>IFERROR(VLOOKUP(B37,Rus!B:G,6,FALSE),"0")</f>
        <v>1604</v>
      </c>
      <c r="K37" s="32">
        <f>IFERROR(VLOOKUP(B37,Mat_Prof!$A$2:$G$300,3,FALSE),"0")</f>
        <v>17</v>
      </c>
      <c r="L37" s="32" t="str">
        <f>IFERROR(VLOOKUP(B37,Mat_Prof!$A$2:$E$300,4,FALSE),"0")</f>
        <v>Математика профильная</v>
      </c>
      <c r="M37" s="32" t="str">
        <f>IFERROR(VLOOKUP(B37,Mat_Prof!$A$2:$G$300,5,FALSE),"0")</f>
        <v>37.176470588235294</v>
      </c>
      <c r="N37" s="32">
        <f>IFERROR(VLOOKUP(B37,Mat_Prof!$A$2:$G$300,6,FALSE),"0")</f>
        <v>632</v>
      </c>
      <c r="O37" s="32">
        <f>IFERROR(VLOOKUP(B37,Mat_Baz!$A$2:$F$300,3,FALSE),"0")</f>
        <v>14</v>
      </c>
      <c r="P37" s="32" t="str">
        <f>IFERROR(VLOOKUP(B37,Mat_Baz!$A$2:$F$300,4,FALSE),"0")</f>
        <v>Математика базовая</v>
      </c>
      <c r="Q37" s="32" t="str">
        <f>IFERROR(VLOOKUP(B37,Mat_Baz!$A$2:$F$300,5,FALSE),"0")</f>
        <v>54.714285714285714</v>
      </c>
      <c r="R37" s="32">
        <f>IFERROR(VLOOKUP(B37,Mat_Baz!$A$2:$F$300,6,FALSE),"0")</f>
        <v>766</v>
      </c>
    </row>
    <row r="38" spans="1:18" x14ac:dyDescent="0.2">
      <c r="A38" t="s">
        <v>70</v>
      </c>
      <c r="B38">
        <v>51049</v>
      </c>
      <c r="C38" t="s">
        <v>442</v>
      </c>
      <c r="D38" s="32">
        <f>IFERROR(VLOOKUP(B38,Rus_USPEH!$A$2:$C$300,3,FALSE),"0")</f>
        <v>7</v>
      </c>
      <c r="E38" s="32">
        <f>IFERROR(VLOOKUP(B38,Mat_Prof_USPEH!$A$2:$C$300,3,FALSE),"0")</f>
        <v>7</v>
      </c>
      <c r="F38" s="32">
        <f>IFERROR(VLOOKUP(B38,Mat_Baz_USPEH!$A$2:$C$300,3,FALSE),"0")</f>
        <v>3</v>
      </c>
      <c r="G38">
        <f>IFERROR(VLOOKUP(B38,Rus!B:G,3,FALSE),"0")</f>
        <v>10</v>
      </c>
      <c r="H38" t="str">
        <f>IFERROR(VLOOKUP(B38,Rus!B:G,4,FALSE),"0")</f>
        <v>Русский язык</v>
      </c>
      <c r="I38" t="str">
        <f>IFERROR(VLOOKUP(B38,Rus!B:G,5,FALSE),"0")</f>
        <v>60.000000000000000</v>
      </c>
      <c r="J38">
        <f>IFERROR(VLOOKUP(B38,Rus!B:G,6,FALSE),"0")</f>
        <v>600</v>
      </c>
      <c r="K38" s="32">
        <f>IFERROR(VLOOKUP(B38,Mat_Prof!$A$2:$G$300,3,FALSE),"0")</f>
        <v>7</v>
      </c>
      <c r="L38" s="32" t="str">
        <f>IFERROR(VLOOKUP(B38,Mat_Prof!$A$2:$E$300,4,FALSE),"0")</f>
        <v>Математика профильная</v>
      </c>
      <c r="M38" s="32" t="str">
        <f>IFERROR(VLOOKUP(B38,Mat_Prof!$A$2:$G$300,5,FALSE),"0")</f>
        <v>44.857142857142857</v>
      </c>
      <c r="N38" s="32">
        <f>IFERROR(VLOOKUP(B38,Mat_Prof!$A$2:$G$300,6,FALSE),"0")</f>
        <v>314</v>
      </c>
      <c r="O38" s="32">
        <f>IFERROR(VLOOKUP(B38,Mat_Baz!$A$2:$F$300,3,FALSE),"0")</f>
        <v>3</v>
      </c>
      <c r="P38" s="32" t="str">
        <f>IFERROR(VLOOKUP(B38,Mat_Baz!$A$2:$F$300,4,FALSE),"0")</f>
        <v>Математика базовая</v>
      </c>
      <c r="Q38" s="32" t="str">
        <f>IFERROR(VLOOKUP(B38,Mat_Baz!$A$2:$F$300,5,FALSE),"0")</f>
        <v>50.666666666666666</v>
      </c>
      <c r="R38" s="32">
        <f>IFERROR(VLOOKUP(B38,Mat_Baz!$A$2:$F$300,6,FALSE),"0")</f>
        <v>152</v>
      </c>
    </row>
    <row r="39" spans="1:18" x14ac:dyDescent="0.2">
      <c r="A39" t="s">
        <v>70</v>
      </c>
      <c r="B39">
        <v>51035</v>
      </c>
      <c r="C39" t="s">
        <v>208</v>
      </c>
      <c r="D39" s="32">
        <f>IFERROR(VLOOKUP(B39,Rus_USPEH!$A$2:$C$300,3,FALSE),"0")</f>
        <v>12</v>
      </c>
      <c r="E39" s="32">
        <f>IFERROR(VLOOKUP(B39,Mat_Prof_USPEH!$A$2:$C$300,3,FALSE),"0")</f>
        <v>12</v>
      </c>
      <c r="F39" s="32">
        <f>IFERROR(VLOOKUP(B39,Mat_Baz_USPEH!$A$2:$C$300,3,FALSE),"0")</f>
        <v>15</v>
      </c>
      <c r="G39">
        <f>IFERROR(VLOOKUP(B39,Rus!B:G,3,FALSE),"0")</f>
        <v>27</v>
      </c>
      <c r="H39" t="str">
        <f>IFERROR(VLOOKUP(B39,Rus!B:G,4,FALSE),"0")</f>
        <v>Русский язык</v>
      </c>
      <c r="I39" t="str">
        <f>IFERROR(VLOOKUP(B39,Rus!B:G,5,FALSE),"0")</f>
        <v>68.629629629629629</v>
      </c>
      <c r="J39">
        <f>IFERROR(VLOOKUP(B39,Rus!B:G,6,FALSE),"0")</f>
        <v>1853</v>
      </c>
      <c r="K39" s="32">
        <f>IFERROR(VLOOKUP(B39,Mat_Prof!$A$2:$G$300,3,FALSE),"0")</f>
        <v>12</v>
      </c>
      <c r="L39" s="32" t="str">
        <f>IFERROR(VLOOKUP(B39,Mat_Prof!$A$2:$E$300,4,FALSE),"0")</f>
        <v>Математика профильная</v>
      </c>
      <c r="M39" s="32" t="str">
        <f>IFERROR(VLOOKUP(B39,Mat_Prof!$A$2:$G$300,5,FALSE),"0")</f>
        <v>60.250000000000000</v>
      </c>
      <c r="N39" s="32">
        <f>IFERROR(VLOOKUP(B39,Mat_Prof!$A$2:$G$300,6,FALSE),"0")</f>
        <v>723</v>
      </c>
      <c r="O39" s="32">
        <f>IFERROR(VLOOKUP(B39,Mat_Baz!$A$2:$F$300,3,FALSE),"0")</f>
        <v>15</v>
      </c>
      <c r="P39" s="32" t="str">
        <f>IFERROR(VLOOKUP(B39,Mat_Baz!$A$2:$F$300,4,FALSE),"0")</f>
        <v>Математика базовая</v>
      </c>
      <c r="Q39" s="32" t="str">
        <f>IFERROR(VLOOKUP(B39,Mat_Baz!$A$2:$F$300,5,FALSE),"0")</f>
        <v>85.266666666666666</v>
      </c>
      <c r="R39" s="32">
        <f>IFERROR(VLOOKUP(B39,Mat_Baz!$A$2:$F$300,6,FALSE),"0")</f>
        <v>1279</v>
      </c>
    </row>
    <row r="40" spans="1:18" x14ac:dyDescent="0.2">
      <c r="A40" t="s">
        <v>70</v>
      </c>
      <c r="B40">
        <v>50203</v>
      </c>
      <c r="C40" t="s">
        <v>195</v>
      </c>
      <c r="D40" s="32">
        <f>IFERROR(VLOOKUP(B40,Rus_USPEH!$A$2:$C$300,3,FALSE),"0")</f>
        <v>21</v>
      </c>
      <c r="E40" s="32">
        <f>IFERROR(VLOOKUP(B40,Mat_Prof_USPEH!$A$2:$C$300,3,FALSE),"0")</f>
        <v>21</v>
      </c>
      <c r="F40" s="32">
        <f>IFERROR(VLOOKUP(B40,Mat_Baz_USPEH!$A$2:$C$300,3,FALSE),"0")</f>
        <v>34</v>
      </c>
      <c r="G40">
        <f>IFERROR(VLOOKUP(B40,Rus!B:G,3,FALSE),"0")</f>
        <v>55</v>
      </c>
      <c r="H40" t="str">
        <f>IFERROR(VLOOKUP(B40,Rus!B:G,4,FALSE),"0")</f>
        <v>Русский язык</v>
      </c>
      <c r="I40" t="str">
        <f>IFERROR(VLOOKUP(B40,Rus!B:G,5,FALSE),"0")</f>
        <v>74.490909090909090</v>
      </c>
      <c r="J40">
        <f>IFERROR(VLOOKUP(B40,Rus!B:G,6,FALSE),"0")</f>
        <v>4097</v>
      </c>
      <c r="K40" s="32">
        <f>IFERROR(VLOOKUP(B40,Mat_Prof!$A$2:$G$300,3,FALSE),"0")</f>
        <v>21</v>
      </c>
      <c r="L40" s="32" t="str">
        <f>IFERROR(VLOOKUP(B40,Mat_Prof!$A$2:$E$300,4,FALSE),"0")</f>
        <v>Математика профильная</v>
      </c>
      <c r="M40" s="32" t="str">
        <f>IFERROR(VLOOKUP(B40,Mat_Prof!$A$2:$G$300,5,FALSE),"0")</f>
        <v>68.666666666666666</v>
      </c>
      <c r="N40" s="32">
        <f>IFERROR(VLOOKUP(B40,Mat_Prof!$A$2:$G$300,6,FALSE),"0")</f>
        <v>1442</v>
      </c>
      <c r="O40" s="32">
        <f>IFERROR(VLOOKUP(B40,Mat_Baz!$A$2:$F$300,3,FALSE),"0")</f>
        <v>34</v>
      </c>
      <c r="P40" s="32" t="str">
        <f>IFERROR(VLOOKUP(B40,Mat_Baz!$A$2:$F$300,4,FALSE),"0")</f>
        <v>Математика базовая</v>
      </c>
      <c r="Q40" s="32" t="str">
        <f>IFERROR(VLOOKUP(B40,Mat_Baz!$A$2:$F$300,5,FALSE),"0")</f>
        <v>77.647058823529411</v>
      </c>
      <c r="R40" s="32">
        <f>IFERROR(VLOOKUP(B40,Mat_Baz!$A$2:$F$300,6,FALSE),"0")</f>
        <v>2640</v>
      </c>
    </row>
    <row r="41" spans="1:18" x14ac:dyDescent="0.2">
      <c r="A41" t="s">
        <v>70</v>
      </c>
      <c r="B41">
        <v>51001</v>
      </c>
      <c r="C41" t="s">
        <v>199</v>
      </c>
      <c r="D41" s="32" t="str">
        <f>IFERROR(VLOOKUP(B41,Rus_USPEH!$A$2:$C$300,3,FALSE),"0")</f>
        <v>0</v>
      </c>
      <c r="E41" s="32" t="str">
        <f>IFERROR(VLOOKUP(B41,Mat_Prof_USPEH!$A$2:$C$300,3,FALSE),"0")</f>
        <v>0</v>
      </c>
      <c r="F41" s="32">
        <f>IFERROR(VLOOKUP(B41,Mat_Baz_USPEH!$A$2:$C$300,3,FALSE),"0")</f>
        <v>5</v>
      </c>
      <c r="G41">
        <f>IFERROR(VLOOKUP(B41,Rus!B:G,3,FALSE),"0")</f>
        <v>5</v>
      </c>
      <c r="H41" t="str">
        <f>IFERROR(VLOOKUP(B41,Rus!B:G,4,FALSE),"0")</f>
        <v>Русский язык</v>
      </c>
      <c r="I41" t="str">
        <f>IFERROR(VLOOKUP(B41,Rus!B:G,5,FALSE),"0")</f>
        <v>63.200000000000000</v>
      </c>
      <c r="J41">
        <f>IFERROR(VLOOKUP(B41,Rus!B:G,6,FALSE),"0")</f>
        <v>316</v>
      </c>
      <c r="K41" s="32" t="str">
        <f>IFERROR(VLOOKUP(B41,Mat_Prof!$A$2:$G$300,3,FALSE),"0")</f>
        <v>0</v>
      </c>
      <c r="L41" s="32" t="str">
        <f>IFERROR(VLOOKUP(B41,Mat_Prof!$A$2:$E$300,4,FALSE),"0")</f>
        <v>0</v>
      </c>
      <c r="M41" s="32" t="str">
        <f>IFERROR(VLOOKUP(B41,Mat_Prof!$A$2:$G$300,5,FALSE),"0")</f>
        <v>0</v>
      </c>
      <c r="N41" s="32" t="str">
        <f>IFERROR(VLOOKUP(B41,Mat_Prof!$A$2:$G$300,6,FALSE),"0")</f>
        <v>0</v>
      </c>
      <c r="O41" s="32">
        <f>IFERROR(VLOOKUP(B41,Mat_Baz!$A$2:$F$300,3,FALSE),"0")</f>
        <v>5</v>
      </c>
      <c r="P41" s="32" t="str">
        <f>IFERROR(VLOOKUP(B41,Mat_Baz!$A$2:$F$300,4,FALSE),"0")</f>
        <v>Математика базовая</v>
      </c>
      <c r="Q41" s="32" t="str">
        <f>IFERROR(VLOOKUP(B41,Mat_Baz!$A$2:$F$300,5,FALSE),"0")</f>
        <v>76.200000000000000</v>
      </c>
      <c r="R41" s="32">
        <f>IFERROR(VLOOKUP(B41,Mat_Baz!$A$2:$F$300,6,FALSE),"0")</f>
        <v>381</v>
      </c>
    </row>
    <row r="42" spans="1:18" x14ac:dyDescent="0.2">
      <c r="A42" t="s">
        <v>70</v>
      </c>
      <c r="B42">
        <v>52017</v>
      </c>
      <c r="C42" t="s">
        <v>218</v>
      </c>
      <c r="D42" s="32">
        <f>IFERROR(VLOOKUP(B42,Rus_USPEH!$A$2:$C$300,3,FALSE),"0")</f>
        <v>9</v>
      </c>
      <c r="E42" s="32">
        <f>IFERROR(VLOOKUP(B42,Mat_Prof_USPEH!$A$2:$C$300,3,FALSE),"0")</f>
        <v>9</v>
      </c>
      <c r="F42" s="32">
        <f>IFERROR(VLOOKUP(B42,Mat_Baz_USPEH!$A$2:$C$300,3,FALSE),"0")</f>
        <v>21</v>
      </c>
      <c r="G42">
        <f>IFERROR(VLOOKUP(B42,Rus!B:G,3,FALSE),"0")</f>
        <v>30</v>
      </c>
      <c r="H42" t="str">
        <f>IFERROR(VLOOKUP(B42,Rus!B:G,4,FALSE),"0")</f>
        <v>Русский язык</v>
      </c>
      <c r="I42" t="str">
        <f>IFERROR(VLOOKUP(B42,Rus!B:G,5,FALSE),"0")</f>
        <v>62.500000000000000</v>
      </c>
      <c r="J42">
        <f>IFERROR(VLOOKUP(B42,Rus!B:G,6,FALSE),"0")</f>
        <v>1875</v>
      </c>
      <c r="K42" s="32">
        <f>IFERROR(VLOOKUP(B42,Mat_Prof!$A$2:$G$300,3,FALSE),"0")</f>
        <v>9</v>
      </c>
      <c r="L42" s="32" t="str">
        <f>IFERROR(VLOOKUP(B42,Mat_Prof!$A$2:$E$300,4,FALSE),"0")</f>
        <v>Математика профильная</v>
      </c>
      <c r="M42" s="32" t="str">
        <f>IFERROR(VLOOKUP(B42,Mat_Prof!$A$2:$G$300,5,FALSE),"0")</f>
        <v>58.777777777777777</v>
      </c>
      <c r="N42" s="32">
        <f>IFERROR(VLOOKUP(B42,Mat_Prof!$A$2:$G$300,6,FALSE),"0")</f>
        <v>529</v>
      </c>
      <c r="O42" s="32">
        <f>IFERROR(VLOOKUP(B42,Mat_Baz!$A$2:$F$300,3,FALSE),"0")</f>
        <v>21</v>
      </c>
      <c r="P42" s="32" t="str">
        <f>IFERROR(VLOOKUP(B42,Mat_Baz!$A$2:$F$300,4,FALSE),"0")</f>
        <v>Математика базовая</v>
      </c>
      <c r="Q42" s="32" t="str">
        <f>IFERROR(VLOOKUP(B42,Mat_Baz!$A$2:$F$300,5,FALSE),"0")</f>
        <v>72.476190476190476</v>
      </c>
      <c r="R42" s="32">
        <f>IFERROR(VLOOKUP(B42,Mat_Baz!$A$2:$F$300,6,FALSE),"0")</f>
        <v>1522</v>
      </c>
    </row>
    <row r="43" spans="1:18" x14ac:dyDescent="0.2">
      <c r="A43" t="s">
        <v>70</v>
      </c>
      <c r="B43">
        <v>53030</v>
      </c>
      <c r="C43" t="s">
        <v>495</v>
      </c>
      <c r="D43" s="32">
        <f>IFERROR(VLOOKUP(B43,Rus_USPEH!$A$2:$C$300,3,FALSE),"0")</f>
        <v>7</v>
      </c>
      <c r="E43" s="32">
        <f>IFERROR(VLOOKUP(B43,Mat_Prof_USPEH!$A$2:$C$300,3,FALSE),"0")</f>
        <v>7</v>
      </c>
      <c r="F43" s="32">
        <f>IFERROR(VLOOKUP(B43,Mat_Baz_USPEH!$A$2:$C$300,3,FALSE),"0")</f>
        <v>30</v>
      </c>
      <c r="G43">
        <f>IFERROR(VLOOKUP(B43,Rus!B:G,3,FALSE),"0")</f>
        <v>37</v>
      </c>
      <c r="H43" t="str">
        <f>IFERROR(VLOOKUP(B43,Rus!B:G,4,FALSE),"0")</f>
        <v>Русский язык</v>
      </c>
      <c r="I43" t="str">
        <f>IFERROR(VLOOKUP(B43,Rus!B:G,5,FALSE),"0")</f>
        <v>69.702702702702702</v>
      </c>
      <c r="J43">
        <f>IFERROR(VLOOKUP(B43,Rus!B:G,6,FALSE),"0")</f>
        <v>2579</v>
      </c>
      <c r="K43" s="32">
        <f>IFERROR(VLOOKUP(B43,Mat_Prof!$A$2:$G$300,3,FALSE),"0")</f>
        <v>7</v>
      </c>
      <c r="L43" s="32" t="str">
        <f>IFERROR(VLOOKUP(B43,Mat_Prof!$A$2:$E$300,4,FALSE),"0")</f>
        <v>Математика профильная</v>
      </c>
      <c r="M43" s="32" t="str">
        <f>IFERROR(VLOOKUP(B43,Mat_Prof!$A$2:$G$300,5,FALSE),"0")</f>
        <v>69.428571428571428</v>
      </c>
      <c r="N43" s="32">
        <f>IFERROR(VLOOKUP(B43,Mat_Prof!$A$2:$G$300,6,FALSE),"0")</f>
        <v>486</v>
      </c>
      <c r="O43" s="32">
        <f>IFERROR(VLOOKUP(B43,Mat_Baz!$A$2:$F$300,3,FALSE),"0")</f>
        <v>30</v>
      </c>
      <c r="P43" s="32" t="str">
        <f>IFERROR(VLOOKUP(B43,Mat_Baz!$A$2:$F$300,4,FALSE),"0")</f>
        <v>Математика базовая</v>
      </c>
      <c r="Q43" s="32" t="str">
        <f>IFERROR(VLOOKUP(B43,Mat_Baz!$A$2:$F$300,5,FALSE),"0")</f>
        <v>76.433333333333333</v>
      </c>
      <c r="R43" s="32">
        <f>IFERROR(VLOOKUP(B43,Mat_Baz!$A$2:$F$300,6,FALSE),"0")</f>
        <v>2293</v>
      </c>
    </row>
    <row r="44" spans="1:18" x14ac:dyDescent="0.2">
      <c r="A44" t="s">
        <v>70</v>
      </c>
      <c r="B44">
        <v>52087</v>
      </c>
      <c r="C44" t="s">
        <v>237</v>
      </c>
      <c r="D44" s="32">
        <f>IFERROR(VLOOKUP(B44,Rus_USPEH!$A$2:$C$300,3,FALSE),"0")</f>
        <v>1</v>
      </c>
      <c r="E44" s="32">
        <f>IFERROR(VLOOKUP(B44,Mat_Prof_USPEH!$A$2:$C$300,3,FALSE),"0")</f>
        <v>1</v>
      </c>
      <c r="F44" s="32" t="str">
        <f>IFERROR(VLOOKUP(B44,Mat_Baz_USPEH!$A$2:$C$300,3,FALSE),"0")</f>
        <v>0</v>
      </c>
      <c r="G44">
        <f>IFERROR(VLOOKUP(B44,Rus!B:G,3,FALSE),"0")</f>
        <v>1</v>
      </c>
      <c r="H44" t="str">
        <f>IFERROR(VLOOKUP(B44,Rus!B:G,4,FALSE),"0")</f>
        <v>Русский язык</v>
      </c>
      <c r="I44" t="str">
        <f>IFERROR(VLOOKUP(B44,Rus!B:G,5,FALSE),"0")</f>
        <v>76.000000000000000</v>
      </c>
      <c r="J44">
        <f>IFERROR(VLOOKUP(B44,Rus!B:G,6,FALSE),"0")</f>
        <v>76</v>
      </c>
      <c r="K44" s="32">
        <f>IFERROR(VLOOKUP(B44,Mat_Prof!$A$2:$G$300,3,FALSE),"0")</f>
        <v>1</v>
      </c>
      <c r="L44" s="32" t="str">
        <f>IFERROR(VLOOKUP(B44,Mat_Prof!$A$2:$E$300,4,FALSE),"0")</f>
        <v>Математика профильная</v>
      </c>
      <c r="M44" s="32" t="str">
        <f>IFERROR(VLOOKUP(B44,Mat_Prof!$A$2:$G$300,5,FALSE),"0")</f>
        <v>84.000000000000000</v>
      </c>
      <c r="N44" s="32">
        <f>IFERROR(VLOOKUP(B44,Mat_Prof!$A$2:$G$300,6,FALSE),"0")</f>
        <v>84</v>
      </c>
      <c r="O44" s="32" t="str">
        <f>IFERROR(VLOOKUP(B44,Mat_Baz!$A$2:$F$300,3,FALSE),"0")</f>
        <v>0</v>
      </c>
      <c r="P44" s="32" t="str">
        <f>IFERROR(VLOOKUP(B44,Mat_Baz!$A$2:$F$300,4,FALSE),"0")</f>
        <v>0</v>
      </c>
      <c r="Q44" s="32" t="str">
        <f>IFERROR(VLOOKUP(B44,Mat_Baz!$A$2:$F$300,5,FALSE),"0")</f>
        <v>0</v>
      </c>
      <c r="R44" s="32" t="str">
        <f>IFERROR(VLOOKUP(B44,Mat_Baz!$A$2:$F$300,6,FALSE),"0")</f>
        <v>0</v>
      </c>
    </row>
    <row r="45" spans="1:18" x14ac:dyDescent="0.2">
      <c r="A45" t="s">
        <v>70</v>
      </c>
      <c r="B45">
        <v>51053</v>
      </c>
      <c r="C45" t="s">
        <v>213</v>
      </c>
      <c r="D45" s="32">
        <f>IFERROR(VLOOKUP(B45,Rus_USPEH!$A$2:$C$300,3,FALSE),"0")</f>
        <v>9</v>
      </c>
      <c r="E45" s="32">
        <f>IFERROR(VLOOKUP(B45,Mat_Prof_USPEH!$A$2:$C$300,3,FALSE),"0")</f>
        <v>9</v>
      </c>
      <c r="F45" s="32">
        <f>IFERROR(VLOOKUP(B45,Mat_Baz_USPEH!$A$2:$C$300,3,FALSE),"0")</f>
        <v>8</v>
      </c>
      <c r="G45">
        <f>IFERROR(VLOOKUP(B45,Rus!B:G,3,FALSE),"0")</f>
        <v>17</v>
      </c>
      <c r="H45" t="str">
        <f>IFERROR(VLOOKUP(B45,Rus!B:G,4,FALSE),"0")</f>
        <v>Русский язык</v>
      </c>
      <c r="I45" t="str">
        <f>IFERROR(VLOOKUP(B45,Rus!B:G,5,FALSE),"0")</f>
        <v>64.941176470588235</v>
      </c>
      <c r="J45">
        <f>IFERROR(VLOOKUP(B45,Rus!B:G,6,FALSE),"0")</f>
        <v>1104</v>
      </c>
      <c r="K45" s="32">
        <f>IFERROR(VLOOKUP(B45,Mat_Prof!$A$2:$G$300,3,FALSE),"0")</f>
        <v>9</v>
      </c>
      <c r="L45" s="32" t="str">
        <f>IFERROR(VLOOKUP(B45,Mat_Prof!$A$2:$E$300,4,FALSE),"0")</f>
        <v>Математика профильная</v>
      </c>
      <c r="M45" s="32" t="str">
        <f>IFERROR(VLOOKUP(B45,Mat_Prof!$A$2:$G$300,5,FALSE),"0")</f>
        <v>63.111111111111111</v>
      </c>
      <c r="N45" s="32">
        <f>IFERROR(VLOOKUP(B45,Mat_Prof!$A$2:$G$300,6,FALSE),"0")</f>
        <v>568</v>
      </c>
      <c r="O45" s="32">
        <f>IFERROR(VLOOKUP(B45,Mat_Baz!$A$2:$F$300,3,FALSE),"0")</f>
        <v>8</v>
      </c>
      <c r="P45" s="32" t="str">
        <f>IFERROR(VLOOKUP(B45,Mat_Baz!$A$2:$F$300,4,FALSE),"0")</f>
        <v>Математика базовая</v>
      </c>
      <c r="Q45" s="32" t="str">
        <f>IFERROR(VLOOKUP(B45,Mat_Baz!$A$2:$F$300,5,FALSE),"0")</f>
        <v>79.625000000000000</v>
      </c>
      <c r="R45" s="32">
        <f>IFERROR(VLOOKUP(B45,Mat_Baz!$A$2:$F$300,6,FALSE),"0")</f>
        <v>637</v>
      </c>
    </row>
    <row r="46" spans="1:18" x14ac:dyDescent="0.2">
      <c r="A46" t="s">
        <v>70</v>
      </c>
      <c r="B46">
        <v>53062</v>
      </c>
      <c r="C46" t="s">
        <v>505</v>
      </c>
      <c r="D46" s="32">
        <f>IFERROR(VLOOKUP(B46,Rus_USPEH!$A$2:$C$300,3,FALSE),"0")</f>
        <v>10</v>
      </c>
      <c r="E46" s="32">
        <f>IFERROR(VLOOKUP(B46,Mat_Prof_USPEH!$A$2:$C$300,3,FALSE),"0")</f>
        <v>10</v>
      </c>
      <c r="F46" s="32">
        <f>IFERROR(VLOOKUP(B46,Mat_Baz_USPEH!$A$2:$C$300,3,FALSE),"0")</f>
        <v>16</v>
      </c>
      <c r="G46">
        <f>IFERROR(VLOOKUP(B46,Rus!B:G,3,FALSE),"0")</f>
        <v>26</v>
      </c>
      <c r="H46" t="str">
        <f>IFERROR(VLOOKUP(B46,Rus!B:G,4,FALSE),"0")</f>
        <v>Русский язык</v>
      </c>
      <c r="I46" t="str">
        <f>IFERROR(VLOOKUP(B46,Rus!B:G,5,FALSE),"0")</f>
        <v>67.500000000000000</v>
      </c>
      <c r="J46">
        <f>IFERROR(VLOOKUP(B46,Rus!B:G,6,FALSE),"0")</f>
        <v>1755</v>
      </c>
      <c r="K46" s="32">
        <f>IFERROR(VLOOKUP(B46,Mat_Prof!$A$2:$G$300,3,FALSE),"0")</f>
        <v>10</v>
      </c>
      <c r="L46" s="32" t="str">
        <f>IFERROR(VLOOKUP(B46,Mat_Prof!$A$2:$E$300,4,FALSE),"0")</f>
        <v>Математика профильная</v>
      </c>
      <c r="M46" s="32" t="str">
        <f>IFERROR(VLOOKUP(B46,Mat_Prof!$A$2:$G$300,5,FALSE),"0")</f>
        <v>49.600000000000000</v>
      </c>
      <c r="N46" s="32">
        <f>IFERROR(VLOOKUP(B46,Mat_Prof!$A$2:$G$300,6,FALSE),"0")</f>
        <v>496</v>
      </c>
      <c r="O46" s="32">
        <f>IFERROR(VLOOKUP(B46,Mat_Baz!$A$2:$F$300,3,FALSE),"0")</f>
        <v>16</v>
      </c>
      <c r="P46" s="32" t="str">
        <f>IFERROR(VLOOKUP(B46,Mat_Baz!$A$2:$F$300,4,FALSE),"0")</f>
        <v>Математика базовая</v>
      </c>
      <c r="Q46" s="32" t="str">
        <f>IFERROR(VLOOKUP(B46,Mat_Baz!$A$2:$F$300,5,FALSE),"0")</f>
        <v>71.000000000000000</v>
      </c>
      <c r="R46" s="32">
        <f>IFERROR(VLOOKUP(B46,Mat_Baz!$A$2:$F$300,6,FALSE),"0")</f>
        <v>1136</v>
      </c>
    </row>
    <row r="47" spans="1:18" x14ac:dyDescent="0.2">
      <c r="A47" t="s">
        <v>70</v>
      </c>
      <c r="B47">
        <v>50238</v>
      </c>
      <c r="C47" t="s">
        <v>198</v>
      </c>
      <c r="D47" s="32">
        <f>IFERROR(VLOOKUP(B47,Rus_USPEH!$A$2:$C$300,3,FALSE),"0")</f>
        <v>58</v>
      </c>
      <c r="E47" s="32">
        <f>IFERROR(VLOOKUP(B47,Mat_Prof_USPEH!$A$2:$C$300,3,FALSE),"0")</f>
        <v>58</v>
      </c>
      <c r="F47" s="32">
        <f>IFERROR(VLOOKUP(B47,Mat_Baz_USPEH!$A$2:$C$300,3,FALSE),"0")</f>
        <v>19</v>
      </c>
      <c r="G47">
        <f>IFERROR(VLOOKUP(B47,Rus!B:G,3,FALSE),"0")</f>
        <v>77</v>
      </c>
      <c r="H47" t="str">
        <f>IFERROR(VLOOKUP(B47,Rus!B:G,4,FALSE),"0")</f>
        <v>Русский язык</v>
      </c>
      <c r="I47" t="str">
        <f>IFERROR(VLOOKUP(B47,Rus!B:G,5,FALSE),"0")</f>
        <v>73.428571428571428</v>
      </c>
      <c r="J47">
        <f>IFERROR(VLOOKUP(B47,Rus!B:G,6,FALSE),"0")</f>
        <v>5654</v>
      </c>
      <c r="K47" s="32">
        <f>IFERROR(VLOOKUP(B47,Mat_Prof!$A$2:$G$300,3,FALSE),"0")</f>
        <v>59</v>
      </c>
      <c r="L47" s="32" t="str">
        <f>IFERROR(VLOOKUP(B47,Mat_Prof!$A$2:$E$300,4,FALSE),"0")</f>
        <v>Математика профильная</v>
      </c>
      <c r="M47" s="32" t="str">
        <f>IFERROR(VLOOKUP(B47,Mat_Prof!$A$2:$G$300,5,FALSE),"0")</f>
        <v>67.271186440677966</v>
      </c>
      <c r="N47" s="32">
        <f>IFERROR(VLOOKUP(B47,Mat_Prof!$A$2:$G$300,6,FALSE),"0")</f>
        <v>3969</v>
      </c>
      <c r="O47" s="32">
        <f>IFERROR(VLOOKUP(B47,Mat_Baz!$A$2:$F$300,3,FALSE),"0")</f>
        <v>19</v>
      </c>
      <c r="P47" s="32" t="str">
        <f>IFERROR(VLOOKUP(B47,Mat_Baz!$A$2:$F$300,4,FALSE),"0")</f>
        <v>Математика базовая</v>
      </c>
      <c r="Q47" s="32" t="str">
        <f>IFERROR(VLOOKUP(B47,Mat_Baz!$A$2:$F$300,5,FALSE),"0")</f>
        <v>74.894736842105263</v>
      </c>
      <c r="R47" s="32">
        <f>IFERROR(VLOOKUP(B47,Mat_Baz!$A$2:$F$300,6,FALSE),"0")</f>
        <v>1423</v>
      </c>
    </row>
    <row r="48" spans="1:18" x14ac:dyDescent="0.2">
      <c r="A48" t="s">
        <v>70</v>
      </c>
      <c r="B48">
        <v>53058</v>
      </c>
      <c r="C48" t="s">
        <v>504</v>
      </c>
      <c r="D48" s="32">
        <f>IFERROR(VLOOKUP(B48,Rus_USPEH!$A$2:$C$300,3,FALSE),"0")</f>
        <v>4</v>
      </c>
      <c r="E48" s="32">
        <f>IFERROR(VLOOKUP(B48,Mat_Prof_USPEH!$A$2:$C$300,3,FALSE),"0")</f>
        <v>4</v>
      </c>
      <c r="F48" s="32">
        <f>IFERROR(VLOOKUP(B48,Mat_Baz_USPEH!$A$2:$C$300,3,FALSE),"0")</f>
        <v>4</v>
      </c>
      <c r="G48">
        <f>IFERROR(VLOOKUP(B48,Rus!B:G,3,FALSE),"0")</f>
        <v>8</v>
      </c>
      <c r="H48" t="str">
        <f>IFERROR(VLOOKUP(B48,Rus!B:G,4,FALSE),"0")</f>
        <v>Русский язык</v>
      </c>
      <c r="I48" t="str">
        <f>IFERROR(VLOOKUP(B48,Rus!B:G,5,FALSE),"0")</f>
        <v>62.500000000000000</v>
      </c>
      <c r="J48">
        <f>IFERROR(VLOOKUP(B48,Rus!B:G,6,FALSE),"0")</f>
        <v>500</v>
      </c>
      <c r="K48" s="32">
        <f>IFERROR(VLOOKUP(B48,Mat_Prof!$A$2:$G$300,3,FALSE),"0")</f>
        <v>4</v>
      </c>
      <c r="L48" s="32" t="str">
        <f>IFERROR(VLOOKUP(B48,Mat_Prof!$A$2:$E$300,4,FALSE),"0")</f>
        <v>Математика профильная</v>
      </c>
      <c r="M48" s="32" t="str">
        <f>IFERROR(VLOOKUP(B48,Mat_Prof!$A$2:$G$300,5,FALSE),"0")</f>
        <v>54.750000000000000</v>
      </c>
      <c r="N48" s="32">
        <f>IFERROR(VLOOKUP(B48,Mat_Prof!$A$2:$G$300,6,FALSE),"0")</f>
        <v>219</v>
      </c>
      <c r="O48" s="32">
        <f>IFERROR(VLOOKUP(B48,Mat_Baz!$A$2:$F$300,3,FALSE),"0")</f>
        <v>4</v>
      </c>
      <c r="P48" s="32" t="str">
        <f>IFERROR(VLOOKUP(B48,Mat_Baz!$A$2:$F$300,4,FALSE),"0")</f>
        <v>Математика базовая</v>
      </c>
      <c r="Q48" s="32" t="str">
        <f>IFERROR(VLOOKUP(B48,Mat_Baz!$A$2:$F$300,5,FALSE),"0")</f>
        <v>56.000000000000000</v>
      </c>
      <c r="R48" s="32">
        <f>IFERROR(VLOOKUP(B48,Mat_Baz!$A$2:$F$300,6,FALSE),"0")</f>
        <v>224</v>
      </c>
    </row>
    <row r="49" spans="1:18" x14ac:dyDescent="0.2">
      <c r="A49" t="s">
        <v>70</v>
      </c>
      <c r="B49">
        <v>52009</v>
      </c>
      <c r="C49" t="s">
        <v>457</v>
      </c>
      <c r="D49" s="32">
        <f>IFERROR(VLOOKUP(B49,Rus_USPEH!$A$2:$C$300,3,FALSE),"0")</f>
        <v>4</v>
      </c>
      <c r="E49" s="32">
        <f>IFERROR(VLOOKUP(B49,Mat_Prof_USPEH!$A$2:$C$300,3,FALSE),"0")</f>
        <v>4</v>
      </c>
      <c r="F49" s="32">
        <f>IFERROR(VLOOKUP(B49,Mat_Baz_USPEH!$A$2:$C$300,3,FALSE),"0")</f>
        <v>14</v>
      </c>
      <c r="G49">
        <f>IFERROR(VLOOKUP(B49,Rus!B:G,3,FALSE),"0")</f>
        <v>18</v>
      </c>
      <c r="H49" t="str">
        <f>IFERROR(VLOOKUP(B49,Rus!B:G,4,FALSE),"0")</f>
        <v>Русский язык</v>
      </c>
      <c r="I49" t="str">
        <f>IFERROR(VLOOKUP(B49,Rus!B:G,5,FALSE),"0")</f>
        <v>67.611111111111111</v>
      </c>
      <c r="J49">
        <f>IFERROR(VLOOKUP(B49,Rus!B:G,6,FALSE),"0")</f>
        <v>1217</v>
      </c>
      <c r="K49" s="32">
        <f>IFERROR(VLOOKUP(B49,Mat_Prof!$A$2:$G$300,3,FALSE),"0")</f>
        <v>4</v>
      </c>
      <c r="L49" s="32" t="str">
        <f>IFERROR(VLOOKUP(B49,Mat_Prof!$A$2:$E$300,4,FALSE),"0")</f>
        <v>Математика профильная</v>
      </c>
      <c r="M49" s="32" t="str">
        <f>IFERROR(VLOOKUP(B49,Mat_Prof!$A$2:$G$300,5,FALSE),"0")</f>
        <v>41.250000000000000</v>
      </c>
      <c r="N49" s="32">
        <f>IFERROR(VLOOKUP(B49,Mat_Prof!$A$2:$G$300,6,FALSE),"0")</f>
        <v>165</v>
      </c>
      <c r="O49" s="32">
        <f>IFERROR(VLOOKUP(B49,Mat_Baz!$A$2:$F$300,3,FALSE),"0")</f>
        <v>14</v>
      </c>
      <c r="P49" s="32" t="str">
        <f>IFERROR(VLOOKUP(B49,Mat_Baz!$A$2:$F$300,4,FALSE),"0")</f>
        <v>Математика базовая</v>
      </c>
      <c r="Q49" s="32" t="str">
        <f>IFERROR(VLOOKUP(B49,Mat_Baz!$A$2:$F$300,5,FALSE),"0")</f>
        <v>77.428571428571428</v>
      </c>
      <c r="R49" s="32">
        <f>IFERROR(VLOOKUP(B49,Mat_Baz!$A$2:$F$300,6,FALSE),"0")</f>
        <v>1084</v>
      </c>
    </row>
    <row r="50" spans="1:18" x14ac:dyDescent="0.2">
      <c r="A50" t="s">
        <v>70</v>
      </c>
      <c r="B50">
        <v>50057</v>
      </c>
      <c r="C50" t="s">
        <v>191</v>
      </c>
      <c r="D50" s="32">
        <f>IFERROR(VLOOKUP(B50,Rus_USPEH!$A$2:$C$300,3,FALSE),"0")</f>
        <v>8</v>
      </c>
      <c r="E50" s="32">
        <f>IFERROR(VLOOKUP(B50,Mat_Prof_USPEH!$A$2:$C$300,3,FALSE),"0")</f>
        <v>8</v>
      </c>
      <c r="F50" s="32">
        <f>IFERROR(VLOOKUP(B50,Mat_Baz_USPEH!$A$2:$C$300,3,FALSE),"0")</f>
        <v>18</v>
      </c>
      <c r="G50">
        <f>IFERROR(VLOOKUP(B50,Rus!B:G,3,FALSE),"0")</f>
        <v>26</v>
      </c>
      <c r="H50" t="str">
        <f>IFERROR(VLOOKUP(B50,Rus!B:G,4,FALSE),"0")</f>
        <v>Русский язык</v>
      </c>
      <c r="I50" t="str">
        <f>IFERROR(VLOOKUP(B50,Rus!B:G,5,FALSE),"0")</f>
        <v>64.884615384615384</v>
      </c>
      <c r="J50">
        <f>IFERROR(VLOOKUP(B50,Rus!B:G,6,FALSE),"0")</f>
        <v>1687</v>
      </c>
      <c r="K50" s="32">
        <f>IFERROR(VLOOKUP(B50,Mat_Prof!$A$2:$G$300,3,FALSE),"0")</f>
        <v>8</v>
      </c>
      <c r="L50" s="32" t="str">
        <f>IFERROR(VLOOKUP(B50,Mat_Prof!$A$2:$E$300,4,FALSE),"0")</f>
        <v>Математика профильная</v>
      </c>
      <c r="M50" s="32" t="str">
        <f>IFERROR(VLOOKUP(B50,Mat_Prof!$A$2:$G$300,5,FALSE),"0")</f>
        <v>58.625000000000000</v>
      </c>
      <c r="N50" s="32">
        <f>IFERROR(VLOOKUP(B50,Mat_Prof!$A$2:$G$300,6,FALSE),"0")</f>
        <v>469</v>
      </c>
      <c r="O50" s="32">
        <f>IFERROR(VLOOKUP(B50,Mat_Baz!$A$2:$F$300,3,FALSE),"0")</f>
        <v>18</v>
      </c>
      <c r="P50" s="32" t="str">
        <f>IFERROR(VLOOKUP(B50,Mat_Baz!$A$2:$F$300,4,FALSE),"0")</f>
        <v>Математика базовая</v>
      </c>
      <c r="Q50" s="32" t="str">
        <f>IFERROR(VLOOKUP(B50,Mat_Baz!$A$2:$F$300,5,FALSE),"0")</f>
        <v>74.000000000000000</v>
      </c>
      <c r="R50" s="32">
        <f>IFERROR(VLOOKUP(B50,Mat_Baz!$A$2:$F$300,6,FALSE),"0")</f>
        <v>1332</v>
      </c>
    </row>
    <row r="51" spans="1:18" x14ac:dyDescent="0.2">
      <c r="A51" t="s">
        <v>70</v>
      </c>
      <c r="B51">
        <v>50032</v>
      </c>
      <c r="C51" t="s">
        <v>415</v>
      </c>
      <c r="D51" s="32">
        <f>IFERROR(VLOOKUP(B51,Rus_USPEH!$A$2:$C$300,3,FALSE),"0")</f>
        <v>10</v>
      </c>
      <c r="E51" s="32">
        <f>IFERROR(VLOOKUP(B51,Mat_Prof_USPEH!$A$2:$C$300,3,FALSE),"0")</f>
        <v>10</v>
      </c>
      <c r="F51" s="32">
        <f>IFERROR(VLOOKUP(B51,Mat_Baz_USPEH!$A$2:$C$300,3,FALSE),"0")</f>
        <v>4</v>
      </c>
      <c r="G51">
        <f>IFERROR(VLOOKUP(B51,Rus!B:G,3,FALSE),"0")</f>
        <v>14</v>
      </c>
      <c r="H51" t="str">
        <f>IFERROR(VLOOKUP(B51,Rus!B:G,4,FALSE),"0")</f>
        <v>Русский язык</v>
      </c>
      <c r="I51" t="str">
        <f>IFERROR(VLOOKUP(B51,Rus!B:G,5,FALSE),"0")</f>
        <v>61.571428571428571</v>
      </c>
      <c r="J51">
        <f>IFERROR(VLOOKUP(B51,Rus!B:G,6,FALSE),"0")</f>
        <v>862</v>
      </c>
      <c r="K51" s="32">
        <f>IFERROR(VLOOKUP(B51,Mat_Prof!$A$2:$G$300,3,FALSE),"0")</f>
        <v>10</v>
      </c>
      <c r="L51" s="32" t="str">
        <f>IFERROR(VLOOKUP(B51,Mat_Prof!$A$2:$E$300,4,FALSE),"0")</f>
        <v>Математика профильная</v>
      </c>
      <c r="M51" s="32" t="str">
        <f>IFERROR(VLOOKUP(B51,Mat_Prof!$A$2:$G$300,5,FALSE),"0")</f>
        <v>47.600000000000000</v>
      </c>
      <c r="N51" s="32">
        <f>IFERROR(VLOOKUP(B51,Mat_Prof!$A$2:$G$300,6,FALSE),"0")</f>
        <v>476</v>
      </c>
      <c r="O51" s="32">
        <f>IFERROR(VLOOKUP(B51,Mat_Baz!$A$2:$F$300,3,FALSE),"0")</f>
        <v>4</v>
      </c>
      <c r="P51" s="32" t="str">
        <f>IFERROR(VLOOKUP(B51,Mat_Baz!$A$2:$F$300,4,FALSE),"0")</f>
        <v>Математика базовая</v>
      </c>
      <c r="Q51" s="32" t="str">
        <f>IFERROR(VLOOKUP(B51,Mat_Baz!$A$2:$F$300,5,FALSE),"0")</f>
        <v>58.250000000000000</v>
      </c>
      <c r="R51" s="32">
        <f>IFERROR(VLOOKUP(B51,Mat_Baz!$A$2:$F$300,6,FALSE),"0")</f>
        <v>233</v>
      </c>
    </row>
    <row r="52" spans="1:18" x14ac:dyDescent="0.2">
      <c r="A52" t="s">
        <v>70</v>
      </c>
      <c r="B52">
        <v>53505</v>
      </c>
      <c r="C52" t="s">
        <v>506</v>
      </c>
      <c r="D52" s="32">
        <f>IFERROR(VLOOKUP(B52,Rus_USPEH!$A$2:$C$300,3,FALSE),"0")</f>
        <v>3</v>
      </c>
      <c r="E52" s="32">
        <f>IFERROR(VLOOKUP(B52,Mat_Prof_USPEH!$A$2:$C$300,3,FALSE),"0")</f>
        <v>3</v>
      </c>
      <c r="F52" s="32">
        <f>IFERROR(VLOOKUP(B52,Mat_Baz_USPEH!$A$2:$C$300,3,FALSE),"0")</f>
        <v>7</v>
      </c>
      <c r="G52">
        <f>IFERROR(VLOOKUP(B52,Rus!B:G,3,FALSE),"0")</f>
        <v>10</v>
      </c>
      <c r="H52" t="str">
        <f>IFERROR(VLOOKUP(B52,Rus!B:G,4,FALSE),"0")</f>
        <v>Русский язык</v>
      </c>
      <c r="I52" t="str">
        <f>IFERROR(VLOOKUP(B52,Rus!B:G,5,FALSE),"0")</f>
        <v>72.200000000000000</v>
      </c>
      <c r="J52">
        <f>IFERROR(VLOOKUP(B52,Rus!B:G,6,FALSE),"0")</f>
        <v>722</v>
      </c>
      <c r="K52" s="32">
        <f>IFERROR(VLOOKUP(B52,Mat_Prof!$A$2:$G$300,3,FALSE),"0")</f>
        <v>3</v>
      </c>
      <c r="L52" s="32" t="str">
        <f>IFERROR(VLOOKUP(B52,Mat_Prof!$A$2:$E$300,4,FALSE),"0")</f>
        <v>Математика профильная</v>
      </c>
      <c r="M52" s="32" t="str">
        <f>IFERROR(VLOOKUP(B52,Mat_Prof!$A$2:$G$300,5,FALSE),"0")</f>
        <v>72.000000000000000</v>
      </c>
      <c r="N52" s="32">
        <f>IFERROR(VLOOKUP(B52,Mat_Prof!$A$2:$G$300,6,FALSE),"0")</f>
        <v>216</v>
      </c>
      <c r="O52" s="32">
        <f>IFERROR(VLOOKUP(B52,Mat_Baz!$A$2:$F$300,3,FALSE),"0")</f>
        <v>7</v>
      </c>
      <c r="P52" s="32" t="str">
        <f>IFERROR(VLOOKUP(B52,Mat_Baz!$A$2:$F$300,4,FALSE),"0")</f>
        <v>Математика базовая</v>
      </c>
      <c r="Q52" s="32" t="str">
        <f>IFERROR(VLOOKUP(B52,Mat_Baz!$A$2:$F$300,5,FALSE),"0")</f>
        <v>70.571428571428571</v>
      </c>
      <c r="R52" s="32">
        <f>IFERROR(VLOOKUP(B52,Mat_Baz!$A$2:$F$300,6,FALSE),"0")</f>
        <v>494</v>
      </c>
    </row>
    <row r="53" spans="1:18" x14ac:dyDescent="0.2">
      <c r="A53" t="s">
        <v>70</v>
      </c>
      <c r="B53">
        <v>52074</v>
      </c>
      <c r="C53" t="s">
        <v>475</v>
      </c>
      <c r="D53" s="32">
        <f>IFERROR(VLOOKUP(B53,Rus_USPEH!$A$2:$C$300,3,FALSE),"0")</f>
        <v>15</v>
      </c>
      <c r="E53" s="32">
        <f>IFERROR(VLOOKUP(B53,Mat_Prof_USPEH!$A$2:$C$300,3,FALSE),"0")</f>
        <v>15</v>
      </c>
      <c r="F53" s="32">
        <f>IFERROR(VLOOKUP(B53,Mat_Baz_USPEH!$A$2:$C$300,3,FALSE),"0")</f>
        <v>9</v>
      </c>
      <c r="G53">
        <f>IFERROR(VLOOKUP(B53,Rus!B:G,3,FALSE),"0")</f>
        <v>24</v>
      </c>
      <c r="H53" t="str">
        <f>IFERROR(VLOOKUP(B53,Rus!B:G,4,FALSE),"0")</f>
        <v>Русский язык</v>
      </c>
      <c r="I53" t="str">
        <f>IFERROR(VLOOKUP(B53,Rus!B:G,5,FALSE),"0")</f>
        <v>67.708333333333333</v>
      </c>
      <c r="J53">
        <f>IFERROR(VLOOKUP(B53,Rus!B:G,6,FALSE),"0")</f>
        <v>1625</v>
      </c>
      <c r="K53" s="32">
        <f>IFERROR(VLOOKUP(B53,Mat_Prof!$A$2:$G$300,3,FALSE),"0")</f>
        <v>16</v>
      </c>
      <c r="L53" s="32" t="str">
        <f>IFERROR(VLOOKUP(B53,Mat_Prof!$A$2:$E$300,4,FALSE),"0")</f>
        <v>Математика профильная</v>
      </c>
      <c r="M53" s="32" t="str">
        <f>IFERROR(VLOOKUP(B53,Mat_Prof!$A$2:$G$300,5,FALSE),"0")</f>
        <v>53.437500000000000</v>
      </c>
      <c r="N53" s="32">
        <f>IFERROR(VLOOKUP(B53,Mat_Prof!$A$2:$G$300,6,FALSE),"0")</f>
        <v>855</v>
      </c>
      <c r="O53" s="32">
        <f>IFERROR(VLOOKUP(B53,Mat_Baz!$A$2:$F$300,3,FALSE),"0")</f>
        <v>10</v>
      </c>
      <c r="P53" s="32" t="str">
        <f>IFERROR(VLOOKUP(B53,Mat_Baz!$A$2:$F$300,4,FALSE),"0")</f>
        <v>Математика базовая</v>
      </c>
      <c r="Q53" s="32" t="str">
        <f>IFERROR(VLOOKUP(B53,Mat_Baz!$A$2:$F$300,5,FALSE),"0")</f>
        <v>66.100000000000000</v>
      </c>
      <c r="R53" s="32">
        <f>IFERROR(VLOOKUP(B53,Mat_Baz!$A$2:$F$300,6,FALSE),"0")</f>
        <v>661</v>
      </c>
    </row>
    <row r="54" spans="1:18" x14ac:dyDescent="0.2">
      <c r="A54" t="s">
        <v>70</v>
      </c>
      <c r="B54">
        <v>52022</v>
      </c>
      <c r="C54" t="s">
        <v>219</v>
      </c>
      <c r="D54" s="32">
        <f>IFERROR(VLOOKUP(B54,Rus_USPEH!$A$2:$C$300,3,FALSE),"0")</f>
        <v>15</v>
      </c>
      <c r="E54" s="32">
        <f>IFERROR(VLOOKUP(B54,Mat_Prof_USPEH!$A$2:$C$300,3,FALSE),"0")</f>
        <v>15</v>
      </c>
      <c r="F54" s="32">
        <f>IFERROR(VLOOKUP(B54,Mat_Baz_USPEH!$A$2:$C$300,3,FALSE),"0")</f>
        <v>10</v>
      </c>
      <c r="G54">
        <f>IFERROR(VLOOKUP(B54,Rus!B:G,3,FALSE),"0")</f>
        <v>25</v>
      </c>
      <c r="H54" t="str">
        <f>IFERROR(VLOOKUP(B54,Rus!B:G,4,FALSE),"0")</f>
        <v>Русский язык</v>
      </c>
      <c r="I54" t="str">
        <f>IFERROR(VLOOKUP(B54,Rus!B:G,5,FALSE),"0")</f>
        <v>74.440000000000000</v>
      </c>
      <c r="J54">
        <f>IFERROR(VLOOKUP(B54,Rus!B:G,6,FALSE),"0")</f>
        <v>1861</v>
      </c>
      <c r="K54" s="32">
        <f>IFERROR(VLOOKUP(B54,Mat_Prof!$A$2:$G$300,3,FALSE),"0")</f>
        <v>15</v>
      </c>
      <c r="L54" s="32" t="str">
        <f>IFERROR(VLOOKUP(B54,Mat_Prof!$A$2:$E$300,4,FALSE),"0")</f>
        <v>Математика профильная</v>
      </c>
      <c r="M54" s="32" t="str">
        <f>IFERROR(VLOOKUP(B54,Mat_Prof!$A$2:$G$300,5,FALSE),"0")</f>
        <v>64.800000000000000</v>
      </c>
      <c r="N54" s="32">
        <f>IFERROR(VLOOKUP(B54,Mat_Prof!$A$2:$G$300,6,FALSE),"0")</f>
        <v>972</v>
      </c>
      <c r="O54" s="32">
        <f>IFERROR(VLOOKUP(B54,Mat_Baz!$A$2:$F$300,3,FALSE),"0")</f>
        <v>10</v>
      </c>
      <c r="P54" s="32" t="str">
        <f>IFERROR(VLOOKUP(B54,Mat_Baz!$A$2:$F$300,4,FALSE),"0")</f>
        <v>Математика базовая</v>
      </c>
      <c r="Q54" s="32" t="str">
        <f>IFERROR(VLOOKUP(B54,Mat_Baz!$A$2:$F$300,5,FALSE),"0")</f>
        <v>73.900000000000000</v>
      </c>
      <c r="R54" s="32">
        <f>IFERROR(VLOOKUP(B54,Mat_Baz!$A$2:$F$300,6,FALSE),"0")</f>
        <v>739</v>
      </c>
    </row>
    <row r="55" spans="1:18" x14ac:dyDescent="0.2">
      <c r="A55" t="s">
        <v>70</v>
      </c>
      <c r="B55">
        <v>53046</v>
      </c>
      <c r="C55" t="s">
        <v>224</v>
      </c>
      <c r="D55" s="32">
        <f>IFERROR(VLOOKUP(B55,Rus_USPEH!$A$2:$C$300,3,FALSE),"0")</f>
        <v>9</v>
      </c>
      <c r="E55" s="32">
        <f>IFERROR(VLOOKUP(B55,Mat_Prof_USPEH!$A$2:$C$300,3,FALSE),"0")</f>
        <v>9</v>
      </c>
      <c r="F55" s="32">
        <f>IFERROR(VLOOKUP(B55,Mat_Baz_USPEH!$A$2:$C$300,3,FALSE),"0")</f>
        <v>18</v>
      </c>
      <c r="G55">
        <f>IFERROR(VLOOKUP(B55,Rus!B:G,3,FALSE),"0")</f>
        <v>27</v>
      </c>
      <c r="H55" t="str">
        <f>IFERROR(VLOOKUP(B55,Rus!B:G,4,FALSE),"0")</f>
        <v>Русский язык</v>
      </c>
      <c r="I55" t="str">
        <f>IFERROR(VLOOKUP(B55,Rus!B:G,5,FALSE),"0")</f>
        <v>63.851851851851851</v>
      </c>
      <c r="J55">
        <f>IFERROR(VLOOKUP(B55,Rus!B:G,6,FALSE),"0")</f>
        <v>1724</v>
      </c>
      <c r="K55" s="32">
        <f>IFERROR(VLOOKUP(B55,Mat_Prof!$A$2:$G$300,3,FALSE),"0")</f>
        <v>9</v>
      </c>
      <c r="L55" s="32" t="str">
        <f>IFERROR(VLOOKUP(B55,Mat_Prof!$A$2:$E$300,4,FALSE),"0")</f>
        <v>Математика профильная</v>
      </c>
      <c r="M55" s="32" t="str">
        <f>IFERROR(VLOOKUP(B55,Mat_Prof!$A$2:$G$300,5,FALSE),"0")</f>
        <v>63.444444444444444</v>
      </c>
      <c r="N55" s="32">
        <f>IFERROR(VLOOKUP(B55,Mat_Prof!$A$2:$G$300,6,FALSE),"0")</f>
        <v>571</v>
      </c>
      <c r="O55" s="32">
        <f>IFERROR(VLOOKUP(B55,Mat_Baz!$A$2:$F$300,3,FALSE),"0")</f>
        <v>18</v>
      </c>
      <c r="P55" s="32" t="str">
        <f>IFERROR(VLOOKUP(B55,Mat_Baz!$A$2:$F$300,4,FALSE),"0")</f>
        <v>Математика базовая</v>
      </c>
      <c r="Q55" s="32" t="str">
        <f>IFERROR(VLOOKUP(B55,Mat_Baz!$A$2:$F$300,5,FALSE),"0")</f>
        <v>65.055555555555555</v>
      </c>
      <c r="R55" s="32">
        <f>IFERROR(VLOOKUP(B55,Mat_Baz!$A$2:$F$300,6,FALSE),"0")</f>
        <v>1171</v>
      </c>
    </row>
    <row r="56" spans="1:18" x14ac:dyDescent="0.2">
      <c r="A56" t="s">
        <v>70</v>
      </c>
      <c r="B56">
        <v>51078</v>
      </c>
      <c r="C56" t="s">
        <v>217</v>
      </c>
      <c r="D56" s="32">
        <f>IFERROR(VLOOKUP(B56,Rus_USPEH!$A$2:$C$300,3,FALSE),"0")</f>
        <v>13</v>
      </c>
      <c r="E56" s="32">
        <f>IFERROR(VLOOKUP(B56,Mat_Prof_USPEH!$A$2:$C$300,3,FALSE),"0")</f>
        <v>13</v>
      </c>
      <c r="F56" s="32">
        <f>IFERROR(VLOOKUP(B56,Mat_Baz_USPEH!$A$2:$C$300,3,FALSE),"0")</f>
        <v>26</v>
      </c>
      <c r="G56">
        <f>IFERROR(VLOOKUP(B56,Rus!B:G,3,FALSE),"0")</f>
        <v>40</v>
      </c>
      <c r="H56" t="str">
        <f>IFERROR(VLOOKUP(B56,Rus!B:G,4,FALSE),"0")</f>
        <v>Русский язык</v>
      </c>
      <c r="I56" t="str">
        <f>IFERROR(VLOOKUP(B56,Rus!B:G,5,FALSE),"0")</f>
        <v>65.000000000000000</v>
      </c>
      <c r="J56">
        <f>IFERROR(VLOOKUP(B56,Rus!B:G,6,FALSE),"0")</f>
        <v>2600</v>
      </c>
      <c r="K56" s="32">
        <f>IFERROR(VLOOKUP(B56,Mat_Prof!$A$2:$G$300,3,FALSE),"0")</f>
        <v>13</v>
      </c>
      <c r="L56" s="32" t="str">
        <f>IFERROR(VLOOKUP(B56,Mat_Prof!$A$2:$E$300,4,FALSE),"0")</f>
        <v>Математика профильная</v>
      </c>
      <c r="M56" s="32" t="str">
        <f>IFERROR(VLOOKUP(B56,Mat_Prof!$A$2:$G$300,5,FALSE),"0")</f>
        <v>51.769230769230769</v>
      </c>
      <c r="N56" s="32">
        <f>IFERROR(VLOOKUP(B56,Mat_Prof!$A$2:$G$300,6,FALSE),"0")</f>
        <v>673</v>
      </c>
      <c r="O56" s="32">
        <f>IFERROR(VLOOKUP(B56,Mat_Baz!$A$2:$F$300,3,FALSE),"0")</f>
        <v>26</v>
      </c>
      <c r="P56" s="32" t="str">
        <f>IFERROR(VLOOKUP(B56,Mat_Baz!$A$2:$F$300,4,FALSE),"0")</f>
        <v>Математика базовая</v>
      </c>
      <c r="Q56" s="32" t="str">
        <f>IFERROR(VLOOKUP(B56,Mat_Baz!$A$2:$F$300,5,FALSE),"0")</f>
        <v>71.192307692307692</v>
      </c>
      <c r="R56" s="32">
        <f>IFERROR(VLOOKUP(B56,Mat_Baz!$A$2:$F$300,6,FALSE),"0")</f>
        <v>1851</v>
      </c>
    </row>
    <row r="57" spans="1:18" x14ac:dyDescent="0.2">
      <c r="A57" t="s">
        <v>70</v>
      </c>
      <c r="B57">
        <v>51052</v>
      </c>
      <c r="C57" t="s">
        <v>212</v>
      </c>
      <c r="D57" s="32">
        <f>IFERROR(VLOOKUP(B57,Rus_USPEH!$A$2:$C$300,3,FALSE),"0")</f>
        <v>9</v>
      </c>
      <c r="E57" s="32">
        <f>IFERROR(VLOOKUP(B57,Mat_Prof_USPEH!$A$2:$C$300,3,FALSE),"0")</f>
        <v>9</v>
      </c>
      <c r="F57" s="32">
        <f>IFERROR(VLOOKUP(B57,Mat_Baz_USPEH!$A$2:$C$300,3,FALSE),"0")</f>
        <v>27</v>
      </c>
      <c r="G57">
        <f>IFERROR(VLOOKUP(B57,Rus!B:G,3,FALSE),"0")</f>
        <v>36</v>
      </c>
      <c r="H57" t="str">
        <f>IFERROR(VLOOKUP(B57,Rus!B:G,4,FALSE),"0")</f>
        <v>Русский язык</v>
      </c>
      <c r="I57" t="str">
        <f>IFERROR(VLOOKUP(B57,Rus!B:G,5,FALSE),"0")</f>
        <v>67.361111111111111</v>
      </c>
      <c r="J57">
        <f>IFERROR(VLOOKUP(B57,Rus!B:G,6,FALSE),"0")</f>
        <v>2425</v>
      </c>
      <c r="K57" s="32">
        <f>IFERROR(VLOOKUP(B57,Mat_Prof!$A$2:$G$300,3,FALSE),"0")</f>
        <v>10</v>
      </c>
      <c r="L57" s="32" t="str">
        <f>IFERROR(VLOOKUP(B57,Mat_Prof!$A$2:$E$300,4,FALSE),"0")</f>
        <v>Математика профильная</v>
      </c>
      <c r="M57" s="32" t="str">
        <f>IFERROR(VLOOKUP(B57,Mat_Prof!$A$2:$G$300,5,FALSE),"0")</f>
        <v>55.900000000000000</v>
      </c>
      <c r="N57" s="32">
        <f>IFERROR(VLOOKUP(B57,Mat_Prof!$A$2:$G$300,6,FALSE),"0")</f>
        <v>559</v>
      </c>
      <c r="O57" s="32">
        <f>IFERROR(VLOOKUP(B57,Mat_Baz!$A$2:$F$300,3,FALSE),"0")</f>
        <v>27</v>
      </c>
      <c r="P57" s="32" t="str">
        <f>IFERROR(VLOOKUP(B57,Mat_Baz!$A$2:$F$300,4,FALSE),"0")</f>
        <v>Математика базовая</v>
      </c>
      <c r="Q57" s="32" t="str">
        <f>IFERROR(VLOOKUP(B57,Mat_Baz!$A$2:$F$300,5,FALSE),"0")</f>
        <v>70.888888888888888</v>
      </c>
      <c r="R57" s="32">
        <f>IFERROR(VLOOKUP(B57,Mat_Baz!$A$2:$F$300,6,FALSE),"0")</f>
        <v>1914</v>
      </c>
    </row>
    <row r="58" spans="1:18" x14ac:dyDescent="0.2">
      <c r="A58" t="s">
        <v>70</v>
      </c>
      <c r="B58">
        <v>51033</v>
      </c>
      <c r="C58" t="s">
        <v>77</v>
      </c>
      <c r="D58" s="32">
        <f>IFERROR(VLOOKUP(B58,Rus_USPEH!$A$2:$C$300,3,FALSE),"0")</f>
        <v>31</v>
      </c>
      <c r="E58" s="32">
        <f>IFERROR(VLOOKUP(B58,Mat_Prof_USPEH!$A$2:$C$300,3,FALSE),"0")</f>
        <v>31</v>
      </c>
      <c r="F58" s="32">
        <f>IFERROR(VLOOKUP(B58,Mat_Baz_USPEH!$A$2:$C$300,3,FALSE),"0")</f>
        <v>38</v>
      </c>
      <c r="G58">
        <f>IFERROR(VLOOKUP(B58,Rus!B:G,3,FALSE),"0")</f>
        <v>70</v>
      </c>
      <c r="H58" t="str">
        <f>IFERROR(VLOOKUP(B58,Rus!B:G,4,FALSE),"0")</f>
        <v>Русский язык</v>
      </c>
      <c r="I58" t="str">
        <f>IFERROR(VLOOKUP(B58,Rus!B:G,5,FALSE),"0")</f>
        <v>75.171428571428571</v>
      </c>
      <c r="J58">
        <f>IFERROR(VLOOKUP(B58,Rus!B:G,6,FALSE),"0")</f>
        <v>5262</v>
      </c>
      <c r="K58" s="32">
        <f>IFERROR(VLOOKUP(B58,Mat_Prof!$A$2:$G$300,3,FALSE),"0")</f>
        <v>31</v>
      </c>
      <c r="L58" s="32" t="str">
        <f>IFERROR(VLOOKUP(B58,Mat_Prof!$A$2:$E$300,4,FALSE),"0")</f>
        <v>Математика профильная</v>
      </c>
      <c r="M58" s="32" t="str">
        <f>IFERROR(VLOOKUP(B58,Mat_Prof!$A$2:$G$300,5,FALSE),"0")</f>
        <v>63.677419354838709</v>
      </c>
      <c r="N58" s="32">
        <f>IFERROR(VLOOKUP(B58,Mat_Prof!$A$2:$G$300,6,FALSE),"0")</f>
        <v>1974</v>
      </c>
      <c r="O58" s="32">
        <f>IFERROR(VLOOKUP(B58,Mat_Baz!$A$2:$F$300,3,FALSE),"0")</f>
        <v>38</v>
      </c>
      <c r="P58" s="32" t="str">
        <f>IFERROR(VLOOKUP(B58,Mat_Baz!$A$2:$F$300,4,FALSE),"0")</f>
        <v>Математика базовая</v>
      </c>
      <c r="Q58" s="32" t="str">
        <f>IFERROR(VLOOKUP(B58,Mat_Baz!$A$2:$F$300,5,FALSE),"0")</f>
        <v>83.026315789473684</v>
      </c>
      <c r="R58" s="32">
        <f>IFERROR(VLOOKUP(B58,Mat_Baz!$A$2:$F$300,6,FALSE),"0")</f>
        <v>3155</v>
      </c>
    </row>
    <row r="59" spans="1:18" x14ac:dyDescent="0.2">
      <c r="A59" t="s">
        <v>70</v>
      </c>
      <c r="B59">
        <v>53002</v>
      </c>
      <c r="C59" t="s">
        <v>490</v>
      </c>
      <c r="D59" s="32">
        <f>IFERROR(VLOOKUP(B59,Rus_USPEH!$A$2:$C$300,3,FALSE),"0")</f>
        <v>6</v>
      </c>
      <c r="E59" s="32">
        <f>IFERROR(VLOOKUP(B59,Mat_Prof_USPEH!$A$2:$C$300,3,FALSE),"0")</f>
        <v>6</v>
      </c>
      <c r="F59" s="32">
        <f>IFERROR(VLOOKUP(B59,Mat_Baz_USPEH!$A$2:$C$300,3,FALSE),"0")</f>
        <v>3</v>
      </c>
      <c r="G59">
        <f>IFERROR(VLOOKUP(B59,Rus!B:G,3,FALSE),"0")</f>
        <v>9</v>
      </c>
      <c r="H59" t="str">
        <f>IFERROR(VLOOKUP(B59,Rus!B:G,4,FALSE),"0")</f>
        <v>Русский язык</v>
      </c>
      <c r="I59" t="str">
        <f>IFERROR(VLOOKUP(B59,Rus!B:G,5,FALSE),"0")</f>
        <v>56.000000000000000</v>
      </c>
      <c r="J59">
        <f>IFERROR(VLOOKUP(B59,Rus!B:G,6,FALSE),"0")</f>
        <v>504</v>
      </c>
      <c r="K59" s="32">
        <f>IFERROR(VLOOKUP(B59,Mat_Prof!$A$2:$G$300,3,FALSE),"0")</f>
        <v>6</v>
      </c>
      <c r="L59" s="32" t="str">
        <f>IFERROR(VLOOKUP(B59,Mat_Prof!$A$2:$E$300,4,FALSE),"0")</f>
        <v>Математика профильная</v>
      </c>
      <c r="M59" s="32" t="str">
        <f>IFERROR(VLOOKUP(B59,Mat_Prof!$A$2:$G$300,5,FALSE),"0")</f>
        <v>44.166666666666666</v>
      </c>
      <c r="N59" s="32">
        <f>IFERROR(VLOOKUP(B59,Mat_Prof!$A$2:$G$300,6,FALSE),"0")</f>
        <v>265</v>
      </c>
      <c r="O59" s="32">
        <f>IFERROR(VLOOKUP(B59,Mat_Baz!$A$2:$F$300,3,FALSE),"0")</f>
        <v>3</v>
      </c>
      <c r="P59" s="32" t="str">
        <f>IFERROR(VLOOKUP(B59,Mat_Baz!$A$2:$F$300,4,FALSE),"0")</f>
        <v>Математика базовая</v>
      </c>
      <c r="Q59" s="32" t="str">
        <f>IFERROR(VLOOKUP(B59,Mat_Baz!$A$2:$F$300,5,FALSE),"0")</f>
        <v>65.333333333333333</v>
      </c>
      <c r="R59" s="32">
        <f>IFERROR(VLOOKUP(B59,Mat_Baz!$A$2:$F$300,6,FALSE),"0")</f>
        <v>196</v>
      </c>
    </row>
    <row r="60" spans="1:18" x14ac:dyDescent="0.2">
      <c r="A60" t="s">
        <v>70</v>
      </c>
      <c r="B60">
        <v>50007</v>
      </c>
      <c r="C60" t="s">
        <v>270</v>
      </c>
      <c r="D60" s="32">
        <f>IFERROR(VLOOKUP(B60,Rus_USPEH!$A$2:$C$300,3,FALSE),"0")</f>
        <v>32</v>
      </c>
      <c r="E60" s="32">
        <f>IFERROR(VLOOKUP(B60,Mat_Prof_USPEH!$A$2:$C$300,3,FALSE),"0")</f>
        <v>32</v>
      </c>
      <c r="F60" s="32">
        <f>IFERROR(VLOOKUP(B60,Mat_Baz_USPEH!$A$2:$C$300,3,FALSE),"0")</f>
        <v>47</v>
      </c>
      <c r="G60">
        <f>IFERROR(VLOOKUP(B60,Rus!B:G,3,FALSE),"0")</f>
        <v>79</v>
      </c>
      <c r="H60" t="str">
        <f>IFERROR(VLOOKUP(B60,Rus!B:G,4,FALSE),"0")</f>
        <v>Русский язык</v>
      </c>
      <c r="I60" t="str">
        <f>IFERROR(VLOOKUP(B60,Rus!B:G,5,FALSE),"0")</f>
        <v>74.632911392405063</v>
      </c>
      <c r="J60">
        <f>IFERROR(VLOOKUP(B60,Rus!B:G,6,FALSE),"0")</f>
        <v>5896</v>
      </c>
      <c r="K60" s="32">
        <f>IFERROR(VLOOKUP(B60,Mat_Prof!$A$2:$G$300,3,FALSE),"0")</f>
        <v>32</v>
      </c>
      <c r="L60" s="32" t="str">
        <f>IFERROR(VLOOKUP(B60,Mat_Prof!$A$2:$E$300,4,FALSE),"0")</f>
        <v>Математика профильная</v>
      </c>
      <c r="M60" s="32" t="str">
        <f>IFERROR(VLOOKUP(B60,Mat_Prof!$A$2:$G$300,5,FALSE),"0")</f>
        <v>61.843750000000000</v>
      </c>
      <c r="N60" s="32">
        <f>IFERROR(VLOOKUP(B60,Mat_Prof!$A$2:$G$300,6,FALSE),"0")</f>
        <v>1979</v>
      </c>
      <c r="O60" s="32">
        <f>IFERROR(VLOOKUP(B60,Mat_Baz!$A$2:$F$300,3,FALSE),"0")</f>
        <v>47</v>
      </c>
      <c r="P60" s="32" t="str">
        <f>IFERROR(VLOOKUP(B60,Mat_Baz!$A$2:$F$300,4,FALSE),"0")</f>
        <v>Математика базовая</v>
      </c>
      <c r="Q60" s="32" t="str">
        <f>IFERROR(VLOOKUP(B60,Mat_Baz!$A$2:$F$300,5,FALSE),"0")</f>
        <v>86.042553191489361</v>
      </c>
      <c r="R60" s="32">
        <f>IFERROR(VLOOKUP(B60,Mat_Baz!$A$2:$F$300,6,FALSE),"0")</f>
        <v>4044</v>
      </c>
    </row>
    <row r="61" spans="1:18" x14ac:dyDescent="0.2">
      <c r="A61" t="s">
        <v>70</v>
      </c>
      <c r="B61">
        <v>51004</v>
      </c>
      <c r="C61" t="s">
        <v>202</v>
      </c>
      <c r="D61" s="32">
        <f>IFERROR(VLOOKUP(B61,Rus_USPEH!$A$2:$C$300,3,FALSE),"0")</f>
        <v>3</v>
      </c>
      <c r="E61" s="32">
        <f>IFERROR(VLOOKUP(B61,Mat_Prof_USPEH!$A$2:$C$300,3,FALSE),"0")</f>
        <v>3</v>
      </c>
      <c r="F61" s="32">
        <f>IFERROR(VLOOKUP(B61,Mat_Baz_USPEH!$A$2:$C$300,3,FALSE),"0")</f>
        <v>59</v>
      </c>
      <c r="G61">
        <f>IFERROR(VLOOKUP(B61,Rus!B:G,3,FALSE),"0")</f>
        <v>105</v>
      </c>
      <c r="H61" t="str">
        <f>IFERROR(VLOOKUP(B61,Rus!B:G,4,FALSE),"0")</f>
        <v>Русский язык</v>
      </c>
      <c r="I61" t="str">
        <f>IFERROR(VLOOKUP(B61,Rus!B:G,5,FALSE),"0")</f>
        <v>35.685714285714285</v>
      </c>
      <c r="J61">
        <f>IFERROR(VLOOKUP(B61,Rus!B:G,6,FALSE),"0")</f>
        <v>3747</v>
      </c>
      <c r="K61" s="32">
        <f>IFERROR(VLOOKUP(B61,Mat_Prof!$A$2:$G$300,3,FALSE),"0")</f>
        <v>5</v>
      </c>
      <c r="L61" s="32" t="str">
        <f>IFERROR(VLOOKUP(B61,Mat_Prof!$A$2:$E$300,4,FALSE),"0")</f>
        <v>Математика профильная</v>
      </c>
      <c r="M61" s="32" t="str">
        <f>IFERROR(VLOOKUP(B61,Mat_Prof!$A$2:$G$300,5,FALSE),"0")</f>
        <v>33.200000000000000</v>
      </c>
      <c r="N61" s="32">
        <f>IFERROR(VLOOKUP(B61,Mat_Prof!$A$2:$G$300,6,FALSE),"0")</f>
        <v>166</v>
      </c>
      <c r="O61" s="32">
        <f>IFERROR(VLOOKUP(B61,Mat_Baz!$A$2:$F$300,3,FALSE),"0")</f>
        <v>130</v>
      </c>
      <c r="P61" s="32" t="str">
        <f>IFERROR(VLOOKUP(B61,Mat_Baz!$A$2:$F$300,4,FALSE),"0")</f>
        <v>Математика базовая</v>
      </c>
      <c r="Q61" s="32" t="str">
        <f>IFERROR(VLOOKUP(B61,Mat_Baz!$A$2:$F$300,5,FALSE),"0")</f>
        <v>29.607692307692307</v>
      </c>
      <c r="R61" s="32">
        <f>IFERROR(VLOOKUP(B61,Mat_Baz!$A$2:$F$300,6,FALSE),"0")</f>
        <v>3849</v>
      </c>
    </row>
    <row r="62" spans="1:18" x14ac:dyDescent="0.2">
      <c r="A62" t="s">
        <v>70</v>
      </c>
      <c r="B62">
        <v>51076</v>
      </c>
      <c r="C62" t="s">
        <v>327</v>
      </c>
      <c r="D62" s="32">
        <f>IFERROR(VLOOKUP(B62,Rus_USPEH!$A$2:$C$300,3,FALSE),"0")</f>
        <v>19</v>
      </c>
      <c r="E62" s="32">
        <f>IFERROR(VLOOKUP(B62,Mat_Prof_USPEH!$A$2:$C$300,3,FALSE),"0")</f>
        <v>19</v>
      </c>
      <c r="F62" s="32">
        <f>IFERROR(VLOOKUP(B62,Mat_Baz_USPEH!$A$2:$C$300,3,FALSE),"0")</f>
        <v>21</v>
      </c>
      <c r="G62">
        <f>IFERROR(VLOOKUP(B62,Rus!B:G,3,FALSE),"0")</f>
        <v>40</v>
      </c>
      <c r="H62" t="str">
        <f>IFERROR(VLOOKUP(B62,Rus!B:G,4,FALSE),"0")</f>
        <v>Русский язык</v>
      </c>
      <c r="I62" t="str">
        <f>IFERROR(VLOOKUP(B62,Rus!B:G,5,FALSE),"0")</f>
        <v>72.600000000000000</v>
      </c>
      <c r="J62">
        <f>IFERROR(VLOOKUP(B62,Rus!B:G,6,FALSE),"0")</f>
        <v>2904</v>
      </c>
      <c r="K62" s="32">
        <f>IFERROR(VLOOKUP(B62,Mat_Prof!$A$2:$G$300,3,FALSE),"0")</f>
        <v>19</v>
      </c>
      <c r="L62" s="32" t="str">
        <f>IFERROR(VLOOKUP(B62,Mat_Prof!$A$2:$E$300,4,FALSE),"0")</f>
        <v>Математика профильная</v>
      </c>
      <c r="M62" s="32" t="str">
        <f>IFERROR(VLOOKUP(B62,Mat_Prof!$A$2:$G$300,5,FALSE),"0")</f>
        <v>60.947368421052631</v>
      </c>
      <c r="N62" s="32">
        <f>IFERROR(VLOOKUP(B62,Mat_Prof!$A$2:$G$300,6,FALSE),"0")</f>
        <v>1158</v>
      </c>
      <c r="O62" s="32">
        <f>IFERROR(VLOOKUP(B62,Mat_Baz!$A$2:$F$300,3,FALSE),"0")</f>
        <v>21</v>
      </c>
      <c r="P62" s="32" t="str">
        <f>IFERROR(VLOOKUP(B62,Mat_Baz!$A$2:$F$300,4,FALSE),"0")</f>
        <v>Математика базовая</v>
      </c>
      <c r="Q62" s="32" t="str">
        <f>IFERROR(VLOOKUP(B62,Mat_Baz!$A$2:$F$300,5,FALSE),"0")</f>
        <v>78.380952380952380</v>
      </c>
      <c r="R62" s="32">
        <f>IFERROR(VLOOKUP(B62,Mat_Baz!$A$2:$F$300,6,FALSE),"0")</f>
        <v>1646</v>
      </c>
    </row>
    <row r="63" spans="1:18" x14ac:dyDescent="0.2">
      <c r="A63" t="s">
        <v>70</v>
      </c>
      <c r="B63">
        <v>52907</v>
      </c>
      <c r="C63" t="s">
        <v>855</v>
      </c>
      <c r="D63" s="32" t="str">
        <f>IFERROR(VLOOKUP(B63,Rus_USPEH!$A$2:$C$300,3,FALSE),"0")</f>
        <v>0</v>
      </c>
      <c r="E63" s="32" t="str">
        <f>IFERROR(VLOOKUP(B63,Mat_Prof_USPEH!$A$2:$C$300,3,FALSE),"0")</f>
        <v>0</v>
      </c>
      <c r="F63" s="32" t="str">
        <f>IFERROR(VLOOKUP(B63,Mat_Baz_USPEH!$A$2:$C$300,3,FALSE),"0")</f>
        <v>0</v>
      </c>
      <c r="G63" t="str">
        <f>IFERROR(VLOOKUP(B63,Rus!B:G,3,FALSE),"0")</f>
        <v>0</v>
      </c>
      <c r="H63" t="str">
        <f>IFERROR(VLOOKUP(B63,Rus!B:G,4,FALSE),"0")</f>
        <v>0</v>
      </c>
      <c r="I63" t="str">
        <f>IFERROR(VLOOKUP(B63,Rus!B:G,5,FALSE),"0")</f>
        <v>0</v>
      </c>
      <c r="J63" t="str">
        <f>IFERROR(VLOOKUP(B63,Rus!B:G,6,FALSE),"0")</f>
        <v>0</v>
      </c>
      <c r="K63" s="32" t="str">
        <f>IFERROR(VLOOKUP(B63,Mat_Prof!$A$2:$G$300,3,FALSE),"0")</f>
        <v>0</v>
      </c>
      <c r="L63" s="32" t="str">
        <f>IFERROR(VLOOKUP(B63,Mat_Prof!$A$2:$E$300,4,FALSE),"0")</f>
        <v>0</v>
      </c>
      <c r="M63" s="32" t="str">
        <f>IFERROR(VLOOKUP(B63,Mat_Prof!$A$2:$G$300,5,FALSE),"0")</f>
        <v>0</v>
      </c>
      <c r="N63" s="32" t="str">
        <f>IFERROR(VLOOKUP(B63,Mat_Prof!$A$2:$G$300,6,FALSE),"0")</f>
        <v>0</v>
      </c>
      <c r="O63" s="32" t="str">
        <f>IFERROR(VLOOKUP(B63,Mat_Baz!$A$2:$F$300,3,FALSE),"0")</f>
        <v>0</v>
      </c>
      <c r="P63" s="32" t="str">
        <f>IFERROR(VLOOKUP(B63,Mat_Baz!$A$2:$F$300,4,FALSE),"0")</f>
        <v>0</v>
      </c>
      <c r="Q63" s="32" t="str">
        <f>IFERROR(VLOOKUP(B63,Mat_Baz!$A$2:$F$300,5,FALSE),"0")</f>
        <v>0</v>
      </c>
      <c r="R63" s="32" t="str">
        <f>IFERROR(VLOOKUP(B63,Mat_Baz!$A$2:$F$300,6,FALSE),"0")</f>
        <v>0</v>
      </c>
    </row>
    <row r="64" spans="1:18" x14ac:dyDescent="0.2">
      <c r="A64" t="s">
        <v>70</v>
      </c>
      <c r="B64">
        <v>51002</v>
      </c>
      <c r="C64" t="s">
        <v>200</v>
      </c>
      <c r="D64" s="32">
        <f>IFERROR(VLOOKUP(B64,Rus_USPEH!$A$2:$C$300,3,FALSE),"0")</f>
        <v>11</v>
      </c>
      <c r="E64" s="32">
        <f>IFERROR(VLOOKUP(B64,Mat_Prof_USPEH!$A$2:$C$300,3,FALSE),"0")</f>
        <v>11</v>
      </c>
      <c r="F64" s="32">
        <f>IFERROR(VLOOKUP(B64,Mat_Baz_USPEH!$A$2:$C$300,3,FALSE),"0")</f>
        <v>3</v>
      </c>
      <c r="G64">
        <f>IFERROR(VLOOKUP(B64,Rus!B:G,3,FALSE),"0")</f>
        <v>14</v>
      </c>
      <c r="H64" t="str">
        <f>IFERROR(VLOOKUP(B64,Rus!B:G,4,FALSE),"0")</f>
        <v>Русский язык</v>
      </c>
      <c r="I64" t="str">
        <f>IFERROR(VLOOKUP(B64,Rus!B:G,5,FALSE),"0")</f>
        <v>56.642857142857142</v>
      </c>
      <c r="J64">
        <f>IFERROR(VLOOKUP(B64,Rus!B:G,6,FALSE),"0")</f>
        <v>793</v>
      </c>
      <c r="K64" s="32">
        <f>IFERROR(VLOOKUP(B64,Mat_Prof!$A$2:$G$300,3,FALSE),"0")</f>
        <v>11</v>
      </c>
      <c r="L64" s="32" t="str">
        <f>IFERROR(VLOOKUP(B64,Mat_Prof!$A$2:$E$300,4,FALSE),"0")</f>
        <v>Математика профильная</v>
      </c>
      <c r="M64" s="32" t="str">
        <f>IFERROR(VLOOKUP(B64,Mat_Prof!$A$2:$G$300,5,FALSE),"0")</f>
        <v>52.454545454545454</v>
      </c>
      <c r="N64" s="32">
        <f>IFERROR(VLOOKUP(B64,Mat_Prof!$A$2:$G$300,6,FALSE),"0")</f>
        <v>577</v>
      </c>
      <c r="O64" s="32">
        <f>IFERROR(VLOOKUP(B64,Mat_Baz!$A$2:$F$300,3,FALSE),"0")</f>
        <v>3</v>
      </c>
      <c r="P64" s="32" t="str">
        <f>IFERROR(VLOOKUP(B64,Mat_Baz!$A$2:$F$300,4,FALSE),"0")</f>
        <v>Математика базовая</v>
      </c>
      <c r="Q64" s="32" t="str">
        <f>IFERROR(VLOOKUP(B64,Mat_Baz!$A$2:$F$300,5,FALSE),"0")</f>
        <v>60.333333333333333</v>
      </c>
      <c r="R64" s="32">
        <f>IFERROR(VLOOKUP(B64,Mat_Baz!$A$2:$F$300,6,FALSE),"0")</f>
        <v>181</v>
      </c>
    </row>
    <row r="65" spans="1:18" x14ac:dyDescent="0.2">
      <c r="A65" t="s">
        <v>70</v>
      </c>
      <c r="B65">
        <v>52063</v>
      </c>
      <c r="C65" t="s">
        <v>235</v>
      </c>
      <c r="D65" s="32">
        <f>IFERROR(VLOOKUP(B65,Rus_USPEH!$A$2:$C$300,3,FALSE),"0")</f>
        <v>14</v>
      </c>
      <c r="E65" s="32">
        <f>IFERROR(VLOOKUP(B65,Mat_Prof_USPEH!$A$2:$C$300,3,FALSE),"0")</f>
        <v>14</v>
      </c>
      <c r="F65" s="32">
        <f>IFERROR(VLOOKUP(B65,Mat_Baz_USPEH!$A$2:$C$300,3,FALSE),"0")</f>
        <v>15</v>
      </c>
      <c r="G65">
        <f>IFERROR(VLOOKUP(B65,Rus!B:G,3,FALSE),"0")</f>
        <v>29</v>
      </c>
      <c r="H65" t="str">
        <f>IFERROR(VLOOKUP(B65,Rus!B:G,4,FALSE),"0")</f>
        <v>Русский язык</v>
      </c>
      <c r="I65" t="str">
        <f>IFERROR(VLOOKUP(B65,Rus!B:G,5,FALSE),"0")</f>
        <v>70.413793103448275</v>
      </c>
      <c r="J65">
        <f>IFERROR(VLOOKUP(B65,Rus!B:G,6,FALSE),"0")</f>
        <v>2042</v>
      </c>
      <c r="K65" s="32">
        <f>IFERROR(VLOOKUP(B65,Mat_Prof!$A$2:$G$300,3,FALSE),"0")</f>
        <v>14</v>
      </c>
      <c r="L65" s="32" t="str">
        <f>IFERROR(VLOOKUP(B65,Mat_Prof!$A$2:$E$300,4,FALSE),"0")</f>
        <v>Математика профильная</v>
      </c>
      <c r="M65" s="32" t="str">
        <f>IFERROR(VLOOKUP(B65,Mat_Prof!$A$2:$G$300,5,FALSE),"0")</f>
        <v>57.857142857142857</v>
      </c>
      <c r="N65" s="32">
        <f>IFERROR(VLOOKUP(B65,Mat_Prof!$A$2:$G$300,6,FALSE),"0")</f>
        <v>810</v>
      </c>
      <c r="O65" s="32">
        <f>IFERROR(VLOOKUP(B65,Mat_Baz!$A$2:$F$300,3,FALSE),"0")</f>
        <v>15</v>
      </c>
      <c r="P65" s="32" t="str">
        <f>IFERROR(VLOOKUP(B65,Mat_Baz!$A$2:$F$300,4,FALSE),"0")</f>
        <v>Математика базовая</v>
      </c>
      <c r="Q65" s="32" t="str">
        <f>IFERROR(VLOOKUP(B65,Mat_Baz!$A$2:$F$300,5,FALSE),"0")</f>
        <v>80.266666666666666</v>
      </c>
      <c r="R65" s="32">
        <f>IFERROR(VLOOKUP(B65,Mat_Baz!$A$2:$F$300,6,FALSE),"0")</f>
        <v>1204</v>
      </c>
    </row>
    <row r="66" spans="1:18" x14ac:dyDescent="0.2">
      <c r="A66" t="s">
        <v>70</v>
      </c>
      <c r="B66">
        <v>50101</v>
      </c>
      <c r="C66" t="s">
        <v>419</v>
      </c>
      <c r="D66" s="32">
        <f>IFERROR(VLOOKUP(B66,Rus_USPEH!$A$2:$C$300,3,FALSE),"0")</f>
        <v>4</v>
      </c>
      <c r="E66" s="32">
        <f>IFERROR(VLOOKUP(B66,Mat_Prof_USPEH!$A$2:$C$300,3,FALSE),"0")</f>
        <v>4</v>
      </c>
      <c r="F66" s="32">
        <f>IFERROR(VLOOKUP(B66,Mat_Baz_USPEH!$A$2:$C$300,3,FALSE),"0")</f>
        <v>15</v>
      </c>
      <c r="G66">
        <f>IFERROR(VLOOKUP(B66,Rus!B:G,3,FALSE),"0")</f>
        <v>19</v>
      </c>
      <c r="H66" t="str">
        <f>IFERROR(VLOOKUP(B66,Rus!B:G,4,FALSE),"0")</f>
        <v>Русский язык</v>
      </c>
      <c r="I66" t="str">
        <f>IFERROR(VLOOKUP(B66,Rus!B:G,5,FALSE),"0")</f>
        <v>74.526315789473684</v>
      </c>
      <c r="J66">
        <f>IFERROR(VLOOKUP(B66,Rus!B:G,6,FALSE),"0")</f>
        <v>1416</v>
      </c>
      <c r="K66" s="32">
        <f>IFERROR(VLOOKUP(B66,Mat_Prof!$A$2:$G$300,3,FALSE),"0")</f>
        <v>4</v>
      </c>
      <c r="L66" s="32" t="str">
        <f>IFERROR(VLOOKUP(B66,Mat_Prof!$A$2:$E$300,4,FALSE),"0")</f>
        <v>Математика профильная</v>
      </c>
      <c r="M66" s="32" t="str">
        <f>IFERROR(VLOOKUP(B66,Mat_Prof!$A$2:$G$300,5,FALSE),"0")</f>
        <v>50.750000000000000</v>
      </c>
      <c r="N66" s="32">
        <f>IFERROR(VLOOKUP(B66,Mat_Prof!$A$2:$G$300,6,FALSE),"0")</f>
        <v>203</v>
      </c>
      <c r="O66" s="32">
        <f>IFERROR(VLOOKUP(B66,Mat_Baz!$A$2:$F$300,3,FALSE),"0")</f>
        <v>15</v>
      </c>
      <c r="P66" s="32" t="str">
        <f>IFERROR(VLOOKUP(B66,Mat_Baz!$A$2:$F$300,4,FALSE),"0")</f>
        <v>Математика базовая</v>
      </c>
      <c r="Q66" s="32" t="str">
        <f>IFERROR(VLOOKUP(B66,Mat_Baz!$A$2:$F$300,5,FALSE),"0")</f>
        <v>82.800000000000000</v>
      </c>
      <c r="R66" s="32">
        <f>IFERROR(VLOOKUP(B66,Mat_Baz!$A$2:$F$300,6,FALSE),"0")</f>
        <v>1242</v>
      </c>
    </row>
    <row r="67" spans="1:18" x14ac:dyDescent="0.2">
      <c r="A67" t="s">
        <v>70</v>
      </c>
      <c r="B67">
        <v>50056</v>
      </c>
      <c r="C67" t="s">
        <v>190</v>
      </c>
      <c r="D67" s="32">
        <f>IFERROR(VLOOKUP(B67,Rus_USPEH!$A$2:$C$300,3,FALSE),"0")</f>
        <v>1</v>
      </c>
      <c r="E67" s="32">
        <f>IFERROR(VLOOKUP(B67,Mat_Prof_USPEH!$A$2:$C$300,3,FALSE),"0")</f>
        <v>1</v>
      </c>
      <c r="F67" s="32">
        <f>IFERROR(VLOOKUP(B67,Mat_Baz_USPEH!$A$2:$C$300,3,FALSE),"0")</f>
        <v>11</v>
      </c>
      <c r="G67">
        <f>IFERROR(VLOOKUP(B67,Rus!B:G,3,FALSE),"0")</f>
        <v>12</v>
      </c>
      <c r="H67" t="str">
        <f>IFERROR(VLOOKUP(B67,Rus!B:G,4,FALSE),"0")</f>
        <v>Русский язык</v>
      </c>
      <c r="I67" t="str">
        <f>IFERROR(VLOOKUP(B67,Rus!B:G,5,FALSE),"0")</f>
        <v>64.833333333333333</v>
      </c>
      <c r="J67">
        <f>IFERROR(VLOOKUP(B67,Rus!B:G,6,FALSE),"0")</f>
        <v>778</v>
      </c>
      <c r="K67" s="32">
        <f>IFERROR(VLOOKUP(B67,Mat_Prof!$A$2:$G$300,3,FALSE),"0")</f>
        <v>1</v>
      </c>
      <c r="L67" s="32" t="str">
        <f>IFERROR(VLOOKUP(B67,Mat_Prof!$A$2:$E$300,4,FALSE),"0")</f>
        <v>Математика профильная</v>
      </c>
      <c r="M67" s="32" t="str">
        <f>IFERROR(VLOOKUP(B67,Mat_Prof!$A$2:$G$300,5,FALSE),"0")</f>
        <v>52.000000000000000</v>
      </c>
      <c r="N67" s="32">
        <f>IFERROR(VLOOKUP(B67,Mat_Prof!$A$2:$G$300,6,FALSE),"0")</f>
        <v>52</v>
      </c>
      <c r="O67" s="32">
        <f>IFERROR(VLOOKUP(B67,Mat_Baz!$A$2:$F$300,3,FALSE),"0")</f>
        <v>11</v>
      </c>
      <c r="P67" s="32" t="str">
        <f>IFERROR(VLOOKUP(B67,Mat_Baz!$A$2:$F$300,4,FALSE),"0")</f>
        <v>Математика базовая</v>
      </c>
      <c r="Q67" s="32" t="str">
        <f>IFERROR(VLOOKUP(B67,Mat_Baz!$A$2:$F$300,5,FALSE),"0")</f>
        <v>80.545454545454545</v>
      </c>
      <c r="R67" s="32">
        <f>IFERROR(VLOOKUP(B67,Mat_Baz!$A$2:$F$300,6,FALSE),"0")</f>
        <v>886</v>
      </c>
    </row>
    <row r="68" spans="1:18" x14ac:dyDescent="0.2">
      <c r="A68" t="s">
        <v>70</v>
      </c>
      <c r="B68">
        <v>50300</v>
      </c>
      <c r="C68" t="s">
        <v>85</v>
      </c>
      <c r="D68" s="32">
        <f>IFERROR(VLOOKUP(B68,Rus_USPEH!$A$2:$C$300,3,FALSE),"0")</f>
        <v>4</v>
      </c>
      <c r="E68" s="32">
        <f>IFERROR(VLOOKUP(B68,Mat_Prof_USPEH!$A$2:$C$300,3,FALSE),"0")</f>
        <v>4</v>
      </c>
      <c r="F68" s="32">
        <f>IFERROR(VLOOKUP(B68,Mat_Baz_USPEH!$A$2:$C$300,3,FALSE),"0")</f>
        <v>4</v>
      </c>
      <c r="G68">
        <f>IFERROR(VLOOKUP(B68,Rus!B:G,3,FALSE),"0")</f>
        <v>8</v>
      </c>
      <c r="H68" t="str">
        <f>IFERROR(VLOOKUP(B68,Rus!B:G,4,FALSE),"0")</f>
        <v>Русский язык</v>
      </c>
      <c r="I68" t="str">
        <f>IFERROR(VLOOKUP(B68,Rus!B:G,5,FALSE),"0")</f>
        <v>65.750000000000000</v>
      </c>
      <c r="J68">
        <f>IFERROR(VLOOKUP(B68,Rus!B:G,6,FALSE),"0")</f>
        <v>526</v>
      </c>
      <c r="K68" s="32">
        <f>IFERROR(VLOOKUP(B68,Mat_Prof!$A$2:$G$300,3,FALSE),"0")</f>
        <v>4</v>
      </c>
      <c r="L68" s="32" t="str">
        <f>IFERROR(VLOOKUP(B68,Mat_Prof!$A$2:$E$300,4,FALSE),"0")</f>
        <v>Математика профильная</v>
      </c>
      <c r="M68" s="32" t="str">
        <f>IFERROR(VLOOKUP(B68,Mat_Prof!$A$2:$G$300,5,FALSE),"0")</f>
        <v>48.500000000000000</v>
      </c>
      <c r="N68" s="32">
        <f>IFERROR(VLOOKUP(B68,Mat_Prof!$A$2:$G$300,6,FALSE),"0")</f>
        <v>194</v>
      </c>
      <c r="O68" s="32">
        <f>IFERROR(VLOOKUP(B68,Mat_Baz!$A$2:$F$300,3,FALSE),"0")</f>
        <v>4</v>
      </c>
      <c r="P68" s="32" t="str">
        <f>IFERROR(VLOOKUP(B68,Mat_Baz!$A$2:$F$300,4,FALSE),"0")</f>
        <v>Математика базовая</v>
      </c>
      <c r="Q68" s="32" t="str">
        <f>IFERROR(VLOOKUP(B68,Mat_Baz!$A$2:$F$300,5,FALSE),"0")</f>
        <v>71.250000000000000</v>
      </c>
      <c r="R68" s="32">
        <f>IFERROR(VLOOKUP(B68,Mat_Baz!$A$2:$F$300,6,FALSE),"0")</f>
        <v>285</v>
      </c>
    </row>
    <row r="69" spans="1:18" x14ac:dyDescent="0.2">
      <c r="A69" t="s">
        <v>70</v>
      </c>
      <c r="B69">
        <v>52042</v>
      </c>
      <c r="C69" t="s">
        <v>220</v>
      </c>
      <c r="D69" s="32">
        <f>IFERROR(VLOOKUP(B69,Rus_USPEH!$A$2:$C$300,3,FALSE),"0")</f>
        <v>9</v>
      </c>
      <c r="E69" s="32">
        <f>IFERROR(VLOOKUP(B69,Mat_Prof_USPEH!$A$2:$C$300,3,FALSE),"0")</f>
        <v>9</v>
      </c>
      <c r="F69" s="32">
        <f>IFERROR(VLOOKUP(B69,Mat_Baz_USPEH!$A$2:$C$300,3,FALSE),"0")</f>
        <v>16</v>
      </c>
      <c r="G69">
        <f>IFERROR(VLOOKUP(B69,Rus!B:G,3,FALSE),"0")</f>
        <v>24</v>
      </c>
      <c r="H69" t="str">
        <f>IFERROR(VLOOKUP(B69,Rus!B:G,4,FALSE),"0")</f>
        <v>Русский язык</v>
      </c>
      <c r="I69" t="str">
        <f>IFERROR(VLOOKUP(B69,Rus!B:G,5,FALSE),"0")</f>
        <v>62.708333333333333</v>
      </c>
      <c r="J69">
        <f>IFERROR(VLOOKUP(B69,Rus!B:G,6,FALSE),"0")</f>
        <v>1505</v>
      </c>
      <c r="K69" s="32">
        <f>IFERROR(VLOOKUP(B69,Mat_Prof!$A$2:$G$300,3,FALSE),"0")</f>
        <v>9</v>
      </c>
      <c r="L69" s="32" t="str">
        <f>IFERROR(VLOOKUP(B69,Mat_Prof!$A$2:$E$300,4,FALSE),"0")</f>
        <v>Математика профильная</v>
      </c>
      <c r="M69" s="32" t="str">
        <f>IFERROR(VLOOKUP(B69,Mat_Prof!$A$2:$G$300,5,FALSE),"0")</f>
        <v>55.111111111111111</v>
      </c>
      <c r="N69" s="32">
        <f>IFERROR(VLOOKUP(B69,Mat_Prof!$A$2:$G$300,6,FALSE),"0")</f>
        <v>496</v>
      </c>
      <c r="O69" s="32">
        <f>IFERROR(VLOOKUP(B69,Mat_Baz!$A$2:$F$300,3,FALSE),"0")</f>
        <v>16</v>
      </c>
      <c r="P69" s="32" t="str">
        <f>IFERROR(VLOOKUP(B69,Mat_Baz!$A$2:$F$300,4,FALSE),"0")</f>
        <v>Математика базовая</v>
      </c>
      <c r="Q69" s="32" t="str">
        <f>IFERROR(VLOOKUP(B69,Mat_Baz!$A$2:$F$300,5,FALSE),"0")</f>
        <v>70.750000000000000</v>
      </c>
      <c r="R69" s="32">
        <f>IFERROR(VLOOKUP(B69,Mat_Baz!$A$2:$F$300,6,FALSE),"0")</f>
        <v>1132</v>
      </c>
    </row>
    <row r="70" spans="1:18" x14ac:dyDescent="0.2">
      <c r="A70" t="s">
        <v>70</v>
      </c>
      <c r="B70">
        <v>51008</v>
      </c>
      <c r="C70" t="s">
        <v>204</v>
      </c>
      <c r="D70" s="32">
        <f>IFERROR(VLOOKUP(B70,Rus_USPEH!$A$2:$C$300,3,FALSE),"0")</f>
        <v>4</v>
      </c>
      <c r="E70" s="32">
        <f>IFERROR(VLOOKUP(B70,Mat_Prof_USPEH!$A$2:$C$300,3,FALSE),"0")</f>
        <v>4</v>
      </c>
      <c r="F70" s="32">
        <f>IFERROR(VLOOKUP(B70,Mat_Baz_USPEH!$A$2:$C$300,3,FALSE),"0")</f>
        <v>3</v>
      </c>
      <c r="G70">
        <f>IFERROR(VLOOKUP(B70,Rus!B:G,3,FALSE),"0")</f>
        <v>7</v>
      </c>
      <c r="H70" t="str">
        <f>IFERROR(VLOOKUP(B70,Rus!B:G,4,FALSE),"0")</f>
        <v>Русский язык</v>
      </c>
      <c r="I70" t="str">
        <f>IFERROR(VLOOKUP(B70,Rus!B:G,5,FALSE),"0")</f>
        <v>70.714285714285714</v>
      </c>
      <c r="J70">
        <f>IFERROR(VLOOKUP(B70,Rus!B:G,6,FALSE),"0")</f>
        <v>495</v>
      </c>
      <c r="K70" s="32">
        <f>IFERROR(VLOOKUP(B70,Mat_Prof!$A$2:$G$300,3,FALSE),"0")</f>
        <v>4</v>
      </c>
      <c r="L70" s="32" t="str">
        <f>IFERROR(VLOOKUP(B70,Mat_Prof!$A$2:$E$300,4,FALSE),"0")</f>
        <v>Математика профильная</v>
      </c>
      <c r="M70" s="32" t="str">
        <f>IFERROR(VLOOKUP(B70,Mat_Prof!$A$2:$G$300,5,FALSE),"0")</f>
        <v>54.500000000000000</v>
      </c>
      <c r="N70" s="32">
        <f>IFERROR(VLOOKUP(B70,Mat_Prof!$A$2:$G$300,6,FALSE),"0")</f>
        <v>218</v>
      </c>
      <c r="O70" s="32">
        <f>IFERROR(VLOOKUP(B70,Mat_Baz!$A$2:$F$300,3,FALSE),"0")</f>
        <v>3</v>
      </c>
      <c r="P70" s="32" t="str">
        <f>IFERROR(VLOOKUP(B70,Mat_Baz!$A$2:$F$300,4,FALSE),"0")</f>
        <v>Математика базовая</v>
      </c>
      <c r="Q70" s="32" t="str">
        <f>IFERROR(VLOOKUP(B70,Mat_Baz!$A$2:$F$300,5,FALSE),"0")</f>
        <v>63.333333333333333</v>
      </c>
      <c r="R70" s="32">
        <f>IFERROR(VLOOKUP(B70,Mat_Baz!$A$2:$F$300,6,FALSE),"0")</f>
        <v>190</v>
      </c>
    </row>
    <row r="71" spans="1:18" x14ac:dyDescent="0.2">
      <c r="A71" t="s">
        <v>70</v>
      </c>
      <c r="B71">
        <v>53011</v>
      </c>
      <c r="C71" t="s">
        <v>493</v>
      </c>
      <c r="D71" s="32">
        <f>IFERROR(VLOOKUP(B71,Rus_USPEH!$A$2:$C$300,3,FALSE),"0")</f>
        <v>11</v>
      </c>
      <c r="E71" s="32">
        <f>IFERROR(VLOOKUP(B71,Mat_Prof_USPEH!$A$2:$C$300,3,FALSE),"0")</f>
        <v>11</v>
      </c>
      <c r="F71" s="32">
        <f>IFERROR(VLOOKUP(B71,Mat_Baz_USPEH!$A$2:$C$300,3,FALSE),"0")</f>
        <v>12</v>
      </c>
      <c r="G71">
        <f>IFERROR(VLOOKUP(B71,Rus!B:G,3,FALSE),"0")</f>
        <v>23</v>
      </c>
      <c r="H71" t="str">
        <f>IFERROR(VLOOKUP(B71,Rus!B:G,4,FALSE),"0")</f>
        <v>Русский язык</v>
      </c>
      <c r="I71" t="str">
        <f>IFERROR(VLOOKUP(B71,Rus!B:G,5,FALSE),"0")</f>
        <v>65.913043478260869</v>
      </c>
      <c r="J71">
        <f>IFERROR(VLOOKUP(B71,Rus!B:G,6,FALSE),"0")</f>
        <v>1516</v>
      </c>
      <c r="K71" s="32">
        <f>IFERROR(VLOOKUP(B71,Mat_Prof!$A$2:$G$300,3,FALSE),"0")</f>
        <v>11</v>
      </c>
      <c r="L71" s="32" t="str">
        <f>IFERROR(VLOOKUP(B71,Mat_Prof!$A$2:$E$300,4,FALSE),"0")</f>
        <v>Математика профильная</v>
      </c>
      <c r="M71" s="32" t="str">
        <f>IFERROR(VLOOKUP(B71,Mat_Prof!$A$2:$G$300,5,FALSE),"0")</f>
        <v>54.545454545454545</v>
      </c>
      <c r="N71" s="32">
        <f>IFERROR(VLOOKUP(B71,Mat_Prof!$A$2:$G$300,6,FALSE),"0")</f>
        <v>600</v>
      </c>
      <c r="O71" s="32">
        <f>IFERROR(VLOOKUP(B71,Mat_Baz!$A$2:$F$300,3,FALSE),"0")</f>
        <v>12</v>
      </c>
      <c r="P71" s="32" t="str">
        <f>IFERROR(VLOOKUP(B71,Mat_Baz!$A$2:$F$300,4,FALSE),"0")</f>
        <v>Математика базовая</v>
      </c>
      <c r="Q71" s="32" t="str">
        <f>IFERROR(VLOOKUP(B71,Mat_Baz!$A$2:$F$300,5,FALSE),"0")</f>
        <v>62.583333333333333</v>
      </c>
      <c r="R71" s="32">
        <f>IFERROR(VLOOKUP(B71,Mat_Baz!$A$2:$F$300,6,FALSE),"0")</f>
        <v>751</v>
      </c>
    </row>
    <row r="72" spans="1:18" x14ac:dyDescent="0.2">
      <c r="A72" t="s">
        <v>70</v>
      </c>
      <c r="B72">
        <v>52044</v>
      </c>
      <c r="C72" t="s">
        <v>78</v>
      </c>
      <c r="D72" s="32">
        <f>IFERROR(VLOOKUP(B72,Rus_USPEH!$A$2:$C$300,3,FALSE),"0")</f>
        <v>33</v>
      </c>
      <c r="E72" s="32">
        <f>IFERROR(VLOOKUP(B72,Mat_Prof_USPEH!$A$2:$C$300,3,FALSE),"0")</f>
        <v>33</v>
      </c>
      <c r="F72" s="32">
        <f>IFERROR(VLOOKUP(B72,Mat_Baz_USPEH!$A$2:$C$300,3,FALSE),"0")</f>
        <v>23</v>
      </c>
      <c r="G72">
        <f>IFERROR(VLOOKUP(B72,Rus!B:G,3,FALSE),"0")</f>
        <v>56</v>
      </c>
      <c r="H72" t="str">
        <f>IFERROR(VLOOKUP(B72,Rus!B:G,4,FALSE),"0")</f>
        <v>Русский язык</v>
      </c>
      <c r="I72" t="str">
        <f>IFERROR(VLOOKUP(B72,Rus!B:G,5,FALSE),"0")</f>
        <v>67.357142857142857</v>
      </c>
      <c r="J72">
        <f>IFERROR(VLOOKUP(B72,Rus!B:G,6,FALSE),"0")</f>
        <v>3772</v>
      </c>
      <c r="K72" s="32">
        <f>IFERROR(VLOOKUP(B72,Mat_Prof!$A$2:$G$300,3,FALSE),"0")</f>
        <v>34</v>
      </c>
      <c r="L72" s="32" t="str">
        <f>IFERROR(VLOOKUP(B72,Mat_Prof!$A$2:$E$300,4,FALSE),"0")</f>
        <v>Математика профильная</v>
      </c>
      <c r="M72" s="32" t="str">
        <f>IFERROR(VLOOKUP(B72,Mat_Prof!$A$2:$G$300,5,FALSE),"0")</f>
        <v>52.794117647058823</v>
      </c>
      <c r="N72" s="32">
        <f>IFERROR(VLOOKUP(B72,Mat_Prof!$A$2:$G$300,6,FALSE),"0")</f>
        <v>1795</v>
      </c>
      <c r="O72" s="32">
        <f>IFERROR(VLOOKUP(B72,Mat_Baz!$A$2:$F$300,3,FALSE),"0")</f>
        <v>24</v>
      </c>
      <c r="P72" s="32" t="str">
        <f>IFERROR(VLOOKUP(B72,Mat_Baz!$A$2:$F$300,4,FALSE),"0")</f>
        <v>Математика базовая</v>
      </c>
      <c r="Q72" s="32" t="str">
        <f>IFERROR(VLOOKUP(B72,Mat_Baz!$A$2:$F$300,5,FALSE),"0")</f>
        <v>68.166666666666666</v>
      </c>
      <c r="R72" s="32">
        <f>IFERROR(VLOOKUP(B72,Mat_Baz!$A$2:$F$300,6,FALSE),"0")</f>
        <v>1636</v>
      </c>
    </row>
    <row r="73" spans="1:18" x14ac:dyDescent="0.2">
      <c r="A73" t="s">
        <v>70</v>
      </c>
      <c r="B73">
        <v>51070</v>
      </c>
      <c r="C73" t="s">
        <v>216</v>
      </c>
      <c r="D73" s="32">
        <f>IFERROR(VLOOKUP(B73,Rus_USPEH!$A$2:$C$300,3,FALSE),"0")</f>
        <v>7</v>
      </c>
      <c r="E73" s="32">
        <f>IFERROR(VLOOKUP(B73,Mat_Prof_USPEH!$A$2:$C$300,3,FALSE),"0")</f>
        <v>7</v>
      </c>
      <c r="F73" s="32">
        <f>IFERROR(VLOOKUP(B73,Mat_Baz_USPEH!$A$2:$C$300,3,FALSE),"0")</f>
        <v>20</v>
      </c>
      <c r="G73">
        <f>IFERROR(VLOOKUP(B73,Rus!B:G,3,FALSE),"0")</f>
        <v>28</v>
      </c>
      <c r="H73" t="str">
        <f>IFERROR(VLOOKUP(B73,Rus!B:G,4,FALSE),"0")</f>
        <v>Русский язык</v>
      </c>
      <c r="I73" t="str">
        <f>IFERROR(VLOOKUP(B73,Rus!B:G,5,FALSE),"0")</f>
        <v>64.000000000000000</v>
      </c>
      <c r="J73">
        <f>IFERROR(VLOOKUP(B73,Rus!B:G,6,FALSE),"0")</f>
        <v>1792</v>
      </c>
      <c r="K73" s="32">
        <f>IFERROR(VLOOKUP(B73,Mat_Prof!$A$2:$G$300,3,FALSE),"0")</f>
        <v>7</v>
      </c>
      <c r="L73" s="32" t="str">
        <f>IFERROR(VLOOKUP(B73,Mat_Prof!$A$2:$E$300,4,FALSE),"0")</f>
        <v>Математика профильная</v>
      </c>
      <c r="M73" s="32" t="str">
        <f>IFERROR(VLOOKUP(B73,Mat_Prof!$A$2:$G$300,5,FALSE),"0")</f>
        <v>57.142857142857142</v>
      </c>
      <c r="N73" s="32">
        <f>IFERROR(VLOOKUP(B73,Mat_Prof!$A$2:$G$300,6,FALSE),"0")</f>
        <v>400</v>
      </c>
      <c r="O73" s="32">
        <f>IFERROR(VLOOKUP(B73,Mat_Baz!$A$2:$F$300,3,FALSE),"0")</f>
        <v>21</v>
      </c>
      <c r="P73" s="32" t="str">
        <f>IFERROR(VLOOKUP(B73,Mat_Baz!$A$2:$F$300,4,FALSE),"0")</f>
        <v>Математика базовая</v>
      </c>
      <c r="Q73" s="32" t="str">
        <f>IFERROR(VLOOKUP(B73,Mat_Baz!$A$2:$F$300,5,FALSE),"0")</f>
        <v>68.000000000000000</v>
      </c>
      <c r="R73" s="32">
        <f>IFERROR(VLOOKUP(B73,Mat_Baz!$A$2:$F$300,6,FALSE),"0")</f>
        <v>1428</v>
      </c>
    </row>
    <row r="74" spans="1:18" x14ac:dyDescent="0.2">
      <c r="A74" t="s">
        <v>70</v>
      </c>
      <c r="B74">
        <v>53040</v>
      </c>
      <c r="C74" t="s">
        <v>273</v>
      </c>
      <c r="D74" s="32">
        <f>IFERROR(VLOOKUP(B74,Rus_USPEH!$A$2:$C$300,3,FALSE),"0")</f>
        <v>25</v>
      </c>
      <c r="E74" s="32">
        <f>IFERROR(VLOOKUP(B74,Mat_Prof_USPEH!$A$2:$C$300,3,FALSE),"0")</f>
        <v>25</v>
      </c>
      <c r="F74" s="32">
        <f>IFERROR(VLOOKUP(B74,Mat_Baz_USPEH!$A$2:$C$300,3,FALSE),"0")</f>
        <v>23</v>
      </c>
      <c r="G74">
        <f>IFERROR(VLOOKUP(B74,Rus!B:G,3,FALSE),"0")</f>
        <v>48</v>
      </c>
      <c r="H74" t="str">
        <f>IFERROR(VLOOKUP(B74,Rus!B:G,4,FALSE),"0")</f>
        <v>Русский язык</v>
      </c>
      <c r="I74" t="str">
        <f>IFERROR(VLOOKUP(B74,Rus!B:G,5,FALSE),"0")</f>
        <v>68.291666666666666</v>
      </c>
      <c r="J74">
        <f>IFERROR(VLOOKUP(B74,Rus!B:G,6,FALSE),"0")</f>
        <v>3278</v>
      </c>
      <c r="K74" s="32">
        <f>IFERROR(VLOOKUP(B74,Mat_Prof!$A$2:$G$300,3,FALSE),"0")</f>
        <v>27</v>
      </c>
      <c r="L74" s="32" t="str">
        <f>IFERROR(VLOOKUP(B74,Mat_Prof!$A$2:$E$300,4,FALSE),"0")</f>
        <v>Математика профильная</v>
      </c>
      <c r="M74" s="32" t="str">
        <f>IFERROR(VLOOKUP(B74,Mat_Prof!$A$2:$G$300,5,FALSE),"0")</f>
        <v>60.000000000000000</v>
      </c>
      <c r="N74" s="32">
        <f>IFERROR(VLOOKUP(B74,Mat_Prof!$A$2:$G$300,6,FALSE),"0")</f>
        <v>1620</v>
      </c>
      <c r="O74" s="32">
        <f>IFERROR(VLOOKUP(B74,Mat_Baz!$A$2:$F$300,3,FALSE),"0")</f>
        <v>24</v>
      </c>
      <c r="P74" s="32" t="str">
        <f>IFERROR(VLOOKUP(B74,Mat_Baz!$A$2:$F$300,4,FALSE),"0")</f>
        <v>Математика базовая</v>
      </c>
      <c r="Q74" s="32" t="str">
        <f>IFERROR(VLOOKUP(B74,Mat_Baz!$A$2:$F$300,5,FALSE),"0")</f>
        <v>68.625000000000000</v>
      </c>
      <c r="R74" s="32">
        <f>IFERROR(VLOOKUP(B74,Mat_Baz!$A$2:$F$300,6,FALSE),"0")</f>
        <v>1647</v>
      </c>
    </row>
    <row r="75" spans="1:18" x14ac:dyDescent="0.2">
      <c r="A75" t="s">
        <v>70</v>
      </c>
      <c r="B75">
        <v>52083</v>
      </c>
      <c r="C75" t="s">
        <v>482</v>
      </c>
      <c r="D75" s="32">
        <f>IFERROR(VLOOKUP(B75,Rus_USPEH!$A$2:$C$300,3,FALSE),"0")</f>
        <v>5</v>
      </c>
      <c r="E75" s="32">
        <f>IFERROR(VLOOKUP(B75,Mat_Prof_USPEH!$A$2:$C$300,3,FALSE),"0")</f>
        <v>5</v>
      </c>
      <c r="F75" s="32">
        <f>IFERROR(VLOOKUP(B75,Mat_Baz_USPEH!$A$2:$C$300,3,FALSE),"0")</f>
        <v>15</v>
      </c>
      <c r="G75">
        <f>IFERROR(VLOOKUP(B75,Rus!B:G,3,FALSE),"0")</f>
        <v>20</v>
      </c>
      <c r="H75" t="str">
        <f>IFERROR(VLOOKUP(B75,Rus!B:G,4,FALSE),"0")</f>
        <v>Русский язык</v>
      </c>
      <c r="I75" t="str">
        <f>IFERROR(VLOOKUP(B75,Rus!B:G,5,FALSE),"0")</f>
        <v>59.400000000000000</v>
      </c>
      <c r="J75">
        <f>IFERROR(VLOOKUP(B75,Rus!B:G,6,FALSE),"0")</f>
        <v>1188</v>
      </c>
      <c r="K75" s="32">
        <f>IFERROR(VLOOKUP(B75,Mat_Prof!$A$2:$G$300,3,FALSE),"0")</f>
        <v>5</v>
      </c>
      <c r="L75" s="32" t="str">
        <f>IFERROR(VLOOKUP(B75,Mat_Prof!$A$2:$E$300,4,FALSE),"0")</f>
        <v>Математика профильная</v>
      </c>
      <c r="M75" s="32" t="str">
        <f>IFERROR(VLOOKUP(B75,Mat_Prof!$A$2:$G$300,5,FALSE),"0")</f>
        <v>56.600000000000000</v>
      </c>
      <c r="N75" s="32">
        <f>IFERROR(VLOOKUP(B75,Mat_Prof!$A$2:$G$300,6,FALSE),"0")</f>
        <v>283</v>
      </c>
      <c r="O75" s="32">
        <f>IFERROR(VLOOKUP(B75,Mat_Baz!$A$2:$F$300,3,FALSE),"0")</f>
        <v>15</v>
      </c>
      <c r="P75" s="32" t="str">
        <f>IFERROR(VLOOKUP(B75,Mat_Baz!$A$2:$F$300,4,FALSE),"0")</f>
        <v>Математика базовая</v>
      </c>
      <c r="Q75" s="32" t="str">
        <f>IFERROR(VLOOKUP(B75,Mat_Baz!$A$2:$F$300,5,FALSE),"0")</f>
        <v>66.800000000000000</v>
      </c>
      <c r="R75" s="32">
        <f>IFERROR(VLOOKUP(B75,Mat_Baz!$A$2:$F$300,6,FALSE),"0")</f>
        <v>1002</v>
      </c>
    </row>
    <row r="76" spans="1:18" x14ac:dyDescent="0.2">
      <c r="A76" t="s">
        <v>70</v>
      </c>
      <c r="B76">
        <v>53010</v>
      </c>
      <c r="C76" t="s">
        <v>491</v>
      </c>
      <c r="D76" s="32">
        <f>IFERROR(VLOOKUP(B76,Rus_USPEH!$A$2:$C$300,3,FALSE),"0")</f>
        <v>13</v>
      </c>
      <c r="E76" s="32">
        <f>IFERROR(VLOOKUP(B76,Mat_Prof_USPEH!$A$2:$C$300,3,FALSE),"0")</f>
        <v>13</v>
      </c>
      <c r="F76" s="32">
        <f>IFERROR(VLOOKUP(B76,Mat_Baz_USPEH!$A$2:$C$300,3,FALSE),"0")</f>
        <v>5</v>
      </c>
      <c r="G76">
        <f>IFERROR(VLOOKUP(B76,Rus!B:G,3,FALSE),"0")</f>
        <v>18</v>
      </c>
      <c r="H76" t="str">
        <f>IFERROR(VLOOKUP(B76,Rus!B:G,4,FALSE),"0")</f>
        <v>Русский язык</v>
      </c>
      <c r="I76" t="str">
        <f>IFERROR(VLOOKUP(B76,Rus!B:G,5,FALSE),"0")</f>
        <v>66.722222222222222</v>
      </c>
      <c r="J76">
        <f>IFERROR(VLOOKUP(B76,Rus!B:G,6,FALSE),"0")</f>
        <v>1201</v>
      </c>
      <c r="K76" s="32">
        <f>IFERROR(VLOOKUP(B76,Mat_Prof!$A$2:$G$300,3,FALSE),"0")</f>
        <v>13</v>
      </c>
      <c r="L76" s="32" t="str">
        <f>IFERROR(VLOOKUP(B76,Mat_Prof!$A$2:$E$300,4,FALSE),"0")</f>
        <v>Математика профильная</v>
      </c>
      <c r="M76" s="32" t="str">
        <f>IFERROR(VLOOKUP(B76,Mat_Prof!$A$2:$G$300,5,FALSE),"0")</f>
        <v>52.538461538461538</v>
      </c>
      <c r="N76" s="32">
        <f>IFERROR(VLOOKUP(B76,Mat_Prof!$A$2:$G$300,6,FALSE),"0")</f>
        <v>683</v>
      </c>
      <c r="O76" s="32">
        <f>IFERROR(VLOOKUP(B76,Mat_Baz!$A$2:$F$300,3,FALSE),"0")</f>
        <v>5</v>
      </c>
      <c r="P76" s="32" t="str">
        <f>IFERROR(VLOOKUP(B76,Mat_Baz!$A$2:$F$300,4,FALSE),"0")</f>
        <v>Математика базовая</v>
      </c>
      <c r="Q76" s="32" t="str">
        <f>IFERROR(VLOOKUP(B76,Mat_Baz!$A$2:$F$300,5,FALSE),"0")</f>
        <v>74.000000000000000</v>
      </c>
      <c r="R76" s="32">
        <f>IFERROR(VLOOKUP(B76,Mat_Baz!$A$2:$F$300,6,FALSE),"0")</f>
        <v>370</v>
      </c>
    </row>
    <row r="77" spans="1:18" x14ac:dyDescent="0.2">
      <c r="A77" t="s">
        <v>70</v>
      </c>
      <c r="B77">
        <v>50001</v>
      </c>
      <c r="C77" t="s">
        <v>407</v>
      </c>
      <c r="D77" s="32">
        <f>IFERROR(VLOOKUP(B77,Rus_USPEH!$A$2:$C$300,3,FALSE),"0")</f>
        <v>25</v>
      </c>
      <c r="E77" s="32">
        <f>IFERROR(VLOOKUP(B77,Mat_Prof_USPEH!$A$2:$C$300,3,FALSE),"0")</f>
        <v>25</v>
      </c>
      <c r="F77" s="32">
        <f>IFERROR(VLOOKUP(B77,Mat_Baz_USPEH!$A$2:$C$300,3,FALSE),"0")</f>
        <v>61</v>
      </c>
      <c r="G77">
        <f>IFERROR(VLOOKUP(B77,Rus!B:G,3,FALSE),"0")</f>
        <v>87</v>
      </c>
      <c r="H77" t="str">
        <f>IFERROR(VLOOKUP(B77,Rus!B:G,4,FALSE),"0")</f>
        <v>Русский язык</v>
      </c>
      <c r="I77" t="str">
        <f>IFERROR(VLOOKUP(B77,Rus!B:G,5,FALSE),"0")</f>
        <v>74.413793103448275</v>
      </c>
      <c r="J77">
        <f>IFERROR(VLOOKUP(B77,Rus!B:G,6,FALSE),"0")</f>
        <v>6474</v>
      </c>
      <c r="K77" s="32">
        <f>IFERROR(VLOOKUP(B77,Mat_Prof!$A$2:$G$300,3,FALSE),"0")</f>
        <v>28</v>
      </c>
      <c r="L77" s="32" t="str">
        <f>IFERROR(VLOOKUP(B77,Mat_Prof!$A$2:$E$300,4,FALSE),"0")</f>
        <v>Математика профильная</v>
      </c>
      <c r="M77" s="32" t="str">
        <f>IFERROR(VLOOKUP(B77,Mat_Prof!$A$2:$G$300,5,FALSE),"0")</f>
        <v>56.178571428571428</v>
      </c>
      <c r="N77" s="32">
        <f>IFERROR(VLOOKUP(B77,Mat_Prof!$A$2:$G$300,6,FALSE),"0")</f>
        <v>1573</v>
      </c>
      <c r="O77" s="32">
        <f>IFERROR(VLOOKUP(B77,Mat_Baz!$A$2:$F$300,3,FALSE),"0")</f>
        <v>63</v>
      </c>
      <c r="P77" s="32" t="str">
        <f>IFERROR(VLOOKUP(B77,Mat_Baz!$A$2:$F$300,4,FALSE),"0")</f>
        <v>Математика базовая</v>
      </c>
      <c r="Q77" s="32" t="str">
        <f>IFERROR(VLOOKUP(B77,Mat_Baz!$A$2:$F$300,5,FALSE),"0")</f>
        <v>73.333333333333333</v>
      </c>
      <c r="R77" s="32">
        <f>IFERROR(VLOOKUP(B77,Mat_Baz!$A$2:$F$300,6,FALSE),"0")</f>
        <v>4620</v>
      </c>
    </row>
    <row r="78" spans="1:18" x14ac:dyDescent="0.2">
      <c r="A78" t="s">
        <v>70</v>
      </c>
      <c r="B78">
        <v>51051</v>
      </c>
      <c r="C78" t="s">
        <v>211</v>
      </c>
      <c r="D78" s="32">
        <f>IFERROR(VLOOKUP(B78,Rus_USPEH!$A$2:$C$300,3,FALSE),"0")</f>
        <v>17</v>
      </c>
      <c r="E78" s="32">
        <f>IFERROR(VLOOKUP(B78,Mat_Prof_USPEH!$A$2:$C$300,3,FALSE),"0")</f>
        <v>17</v>
      </c>
      <c r="F78" s="32">
        <f>IFERROR(VLOOKUP(B78,Mat_Baz_USPEH!$A$2:$C$300,3,FALSE),"0")</f>
        <v>21</v>
      </c>
      <c r="G78">
        <f>IFERROR(VLOOKUP(B78,Rus!B:G,3,FALSE),"0")</f>
        <v>38</v>
      </c>
      <c r="H78" t="str">
        <f>IFERROR(VLOOKUP(B78,Rus!B:G,4,FALSE),"0")</f>
        <v>Русский язык</v>
      </c>
      <c r="I78" t="str">
        <f>IFERROR(VLOOKUP(B78,Rus!B:G,5,FALSE),"0")</f>
        <v>64.815789473684210</v>
      </c>
      <c r="J78">
        <f>IFERROR(VLOOKUP(B78,Rus!B:G,6,FALSE),"0")</f>
        <v>2463</v>
      </c>
      <c r="K78" s="32">
        <f>IFERROR(VLOOKUP(B78,Mat_Prof!$A$2:$G$300,3,FALSE),"0")</f>
        <v>17</v>
      </c>
      <c r="L78" s="32" t="str">
        <f>IFERROR(VLOOKUP(B78,Mat_Prof!$A$2:$E$300,4,FALSE),"0")</f>
        <v>Математика профильная</v>
      </c>
      <c r="M78" s="32" t="str">
        <f>IFERROR(VLOOKUP(B78,Mat_Prof!$A$2:$G$300,5,FALSE),"0")</f>
        <v>60.705882352941176</v>
      </c>
      <c r="N78" s="32">
        <f>IFERROR(VLOOKUP(B78,Mat_Prof!$A$2:$G$300,6,FALSE),"0")</f>
        <v>1032</v>
      </c>
      <c r="O78" s="32">
        <f>IFERROR(VLOOKUP(B78,Mat_Baz!$A$2:$F$300,3,FALSE),"0")</f>
        <v>21</v>
      </c>
      <c r="P78" s="32" t="str">
        <f>IFERROR(VLOOKUP(B78,Mat_Baz!$A$2:$F$300,4,FALSE),"0")</f>
        <v>Математика базовая</v>
      </c>
      <c r="Q78" s="32" t="str">
        <f>IFERROR(VLOOKUP(B78,Mat_Baz!$A$2:$F$300,5,FALSE),"0")</f>
        <v>68.333333333333333</v>
      </c>
      <c r="R78" s="32">
        <f>IFERROR(VLOOKUP(B78,Mat_Baz!$A$2:$F$300,6,FALSE),"0")</f>
        <v>1435</v>
      </c>
    </row>
    <row r="79" spans="1:18" x14ac:dyDescent="0.2">
      <c r="A79" t="s">
        <v>70</v>
      </c>
      <c r="B79">
        <v>51034</v>
      </c>
      <c r="C79" t="s">
        <v>207</v>
      </c>
      <c r="D79" s="32">
        <f>IFERROR(VLOOKUP(B79,Rus_USPEH!$A$2:$C$300,3,FALSE),"0")</f>
        <v>6</v>
      </c>
      <c r="E79" s="32">
        <f>IFERROR(VLOOKUP(B79,Mat_Prof_USPEH!$A$2:$C$300,3,FALSE),"0")</f>
        <v>6</v>
      </c>
      <c r="F79" s="32">
        <f>IFERROR(VLOOKUP(B79,Mat_Baz_USPEH!$A$2:$C$300,3,FALSE),"0")</f>
        <v>26</v>
      </c>
      <c r="G79">
        <f>IFERROR(VLOOKUP(B79,Rus!B:G,3,FALSE),"0")</f>
        <v>32</v>
      </c>
      <c r="H79" t="str">
        <f>IFERROR(VLOOKUP(B79,Rus!B:G,4,FALSE),"0")</f>
        <v>Русский язык</v>
      </c>
      <c r="I79" t="str">
        <f>IFERROR(VLOOKUP(B79,Rus!B:G,5,FALSE),"0")</f>
        <v>78.906250000000000</v>
      </c>
      <c r="J79">
        <f>IFERROR(VLOOKUP(B79,Rus!B:G,6,FALSE),"0")</f>
        <v>2525</v>
      </c>
      <c r="K79" s="32">
        <f>IFERROR(VLOOKUP(B79,Mat_Prof!$A$2:$G$300,3,FALSE),"0")</f>
        <v>6</v>
      </c>
      <c r="L79" s="32" t="str">
        <f>IFERROR(VLOOKUP(B79,Mat_Prof!$A$2:$E$300,4,FALSE),"0")</f>
        <v>Математика профильная</v>
      </c>
      <c r="M79" s="32" t="str">
        <f>IFERROR(VLOOKUP(B79,Mat_Prof!$A$2:$G$300,5,FALSE),"0")</f>
        <v>68.000000000000000</v>
      </c>
      <c r="N79" s="32">
        <f>IFERROR(VLOOKUP(B79,Mat_Prof!$A$2:$G$300,6,FALSE),"0")</f>
        <v>408</v>
      </c>
      <c r="O79" s="32">
        <f>IFERROR(VLOOKUP(B79,Mat_Baz!$A$2:$F$300,3,FALSE),"0")</f>
        <v>26</v>
      </c>
      <c r="P79" s="32" t="str">
        <f>IFERROR(VLOOKUP(B79,Mat_Baz!$A$2:$F$300,4,FALSE),"0")</f>
        <v>Математика базовая</v>
      </c>
      <c r="Q79" s="32" t="str">
        <f>IFERROR(VLOOKUP(B79,Mat_Baz!$A$2:$F$300,5,FALSE),"0")</f>
        <v>88.192307692307692</v>
      </c>
      <c r="R79" s="32">
        <f>IFERROR(VLOOKUP(B79,Mat_Baz!$A$2:$F$300,6,FALSE),"0")</f>
        <v>2293</v>
      </c>
    </row>
    <row r="80" spans="1:18" x14ac:dyDescent="0.2">
      <c r="A80" t="s">
        <v>70</v>
      </c>
      <c r="B80">
        <v>50015</v>
      </c>
      <c r="C80" t="s">
        <v>183</v>
      </c>
      <c r="D80" s="32">
        <f>IFERROR(VLOOKUP(B80,Rus_USPEH!$A$2:$C$300,3,FALSE),"0")</f>
        <v>19</v>
      </c>
      <c r="E80" s="32">
        <f>IFERROR(VLOOKUP(B80,Mat_Prof_USPEH!$A$2:$C$300,3,FALSE),"0")</f>
        <v>19</v>
      </c>
      <c r="F80" s="32">
        <f>IFERROR(VLOOKUP(B80,Mat_Baz_USPEH!$A$2:$C$300,3,FALSE),"0")</f>
        <v>28</v>
      </c>
      <c r="G80">
        <f>IFERROR(VLOOKUP(B80,Rus!B:G,3,FALSE),"0")</f>
        <v>47</v>
      </c>
      <c r="H80" t="str">
        <f>IFERROR(VLOOKUP(B80,Rus!B:G,4,FALSE),"0")</f>
        <v>Русский язык</v>
      </c>
      <c r="I80" t="str">
        <f>IFERROR(VLOOKUP(B80,Rus!B:G,5,FALSE),"0")</f>
        <v>69.595744680851063</v>
      </c>
      <c r="J80">
        <f>IFERROR(VLOOKUP(B80,Rus!B:G,6,FALSE),"0")</f>
        <v>3271</v>
      </c>
      <c r="K80" s="32">
        <f>IFERROR(VLOOKUP(B80,Mat_Prof!$A$2:$G$300,3,FALSE),"0")</f>
        <v>19</v>
      </c>
      <c r="L80" s="32" t="str">
        <f>IFERROR(VLOOKUP(B80,Mat_Prof!$A$2:$E$300,4,FALSE),"0")</f>
        <v>Математика профильная</v>
      </c>
      <c r="M80" s="32" t="str">
        <f>IFERROR(VLOOKUP(B80,Mat_Prof!$A$2:$G$300,5,FALSE),"0")</f>
        <v>59.736842105263157</v>
      </c>
      <c r="N80" s="32">
        <f>IFERROR(VLOOKUP(B80,Mat_Prof!$A$2:$G$300,6,FALSE),"0")</f>
        <v>1135</v>
      </c>
      <c r="O80" s="32">
        <f>IFERROR(VLOOKUP(B80,Mat_Baz!$A$2:$F$300,3,FALSE),"0")</f>
        <v>28</v>
      </c>
      <c r="P80" s="32" t="str">
        <f>IFERROR(VLOOKUP(B80,Mat_Baz!$A$2:$F$300,4,FALSE),"0")</f>
        <v>Математика базовая</v>
      </c>
      <c r="Q80" s="32" t="str">
        <f>IFERROR(VLOOKUP(B80,Mat_Baz!$A$2:$F$300,5,FALSE),"0")</f>
        <v>71.678571428571428</v>
      </c>
      <c r="R80" s="32">
        <f>IFERROR(VLOOKUP(B80,Mat_Baz!$A$2:$F$300,6,FALSE),"0")</f>
        <v>2007</v>
      </c>
    </row>
    <row r="81" spans="1:18" x14ac:dyDescent="0.2">
      <c r="A81" t="s">
        <v>70</v>
      </c>
      <c r="B81">
        <v>52064</v>
      </c>
      <c r="C81" t="s">
        <v>222</v>
      </c>
      <c r="D81" s="32">
        <f>IFERROR(VLOOKUP(B81,Rus_USPEH!$A$2:$C$300,3,FALSE),"0")</f>
        <v>8</v>
      </c>
      <c r="E81" s="32">
        <f>IFERROR(VLOOKUP(B81,Mat_Prof_USPEH!$A$2:$C$300,3,FALSE),"0")</f>
        <v>8</v>
      </c>
      <c r="F81" s="32">
        <f>IFERROR(VLOOKUP(B81,Mat_Baz_USPEH!$A$2:$C$300,3,FALSE),"0")</f>
        <v>33</v>
      </c>
      <c r="G81">
        <f>IFERROR(VLOOKUP(B81,Rus!B:G,3,FALSE),"0")</f>
        <v>42</v>
      </c>
      <c r="H81" t="str">
        <f>IFERROR(VLOOKUP(B81,Rus!B:G,4,FALSE),"0")</f>
        <v>Русский язык</v>
      </c>
      <c r="I81" t="str">
        <f>IFERROR(VLOOKUP(B81,Rus!B:G,5,FALSE),"0")</f>
        <v>56.571428571428571</v>
      </c>
      <c r="J81">
        <f>IFERROR(VLOOKUP(B81,Rus!B:G,6,FALSE),"0")</f>
        <v>2376</v>
      </c>
      <c r="K81" s="32">
        <f>IFERROR(VLOOKUP(B81,Mat_Prof!$A$2:$G$300,3,FALSE),"0")</f>
        <v>8</v>
      </c>
      <c r="L81" s="32" t="str">
        <f>IFERROR(VLOOKUP(B81,Mat_Prof!$A$2:$E$300,4,FALSE),"0")</f>
        <v>Математика профильная</v>
      </c>
      <c r="M81" s="32" t="str">
        <f>IFERROR(VLOOKUP(B81,Mat_Prof!$A$2:$G$300,5,FALSE),"0")</f>
        <v>39.625000000000000</v>
      </c>
      <c r="N81" s="32">
        <f>IFERROR(VLOOKUP(B81,Mat_Prof!$A$2:$G$300,6,FALSE),"0")</f>
        <v>317</v>
      </c>
      <c r="O81" s="32">
        <f>IFERROR(VLOOKUP(B81,Mat_Baz!$A$2:$F$300,3,FALSE),"0")</f>
        <v>34</v>
      </c>
      <c r="P81" s="32" t="str">
        <f>IFERROR(VLOOKUP(B81,Mat_Baz!$A$2:$F$300,4,FALSE),"0")</f>
        <v>Математика базовая</v>
      </c>
      <c r="Q81" s="32" t="str">
        <f>IFERROR(VLOOKUP(B81,Mat_Baz!$A$2:$F$300,5,FALSE),"0")</f>
        <v>60.470588235294117</v>
      </c>
      <c r="R81" s="32">
        <f>IFERROR(VLOOKUP(B81,Mat_Baz!$A$2:$F$300,6,FALSE),"0")</f>
        <v>2056</v>
      </c>
    </row>
    <row r="82" spans="1:18" x14ac:dyDescent="0.2">
      <c r="A82" t="s">
        <v>70</v>
      </c>
      <c r="B82">
        <v>52102</v>
      </c>
      <c r="C82" t="s">
        <v>487</v>
      </c>
      <c r="D82" s="32">
        <f>IFERROR(VLOOKUP(B82,Rus_USPEH!$A$2:$C$300,3,FALSE),"0")</f>
        <v>17</v>
      </c>
      <c r="E82" s="32">
        <f>IFERROR(VLOOKUP(B82,Mat_Prof_USPEH!$A$2:$C$300,3,FALSE),"0")</f>
        <v>17</v>
      </c>
      <c r="F82" s="32">
        <f>IFERROR(VLOOKUP(B82,Mat_Baz_USPEH!$A$2:$C$300,3,FALSE),"0")</f>
        <v>13</v>
      </c>
      <c r="G82">
        <f>IFERROR(VLOOKUP(B82,Rus!B:G,3,FALSE),"0")</f>
        <v>30</v>
      </c>
      <c r="H82" t="str">
        <f>IFERROR(VLOOKUP(B82,Rus!B:G,4,FALSE),"0")</f>
        <v>Русский язык</v>
      </c>
      <c r="I82" t="str">
        <f>IFERROR(VLOOKUP(B82,Rus!B:G,5,FALSE),"0")</f>
        <v>70.433333333333333</v>
      </c>
      <c r="J82">
        <f>IFERROR(VLOOKUP(B82,Rus!B:G,6,FALSE),"0")</f>
        <v>2113</v>
      </c>
      <c r="K82" s="32">
        <f>IFERROR(VLOOKUP(B82,Mat_Prof!$A$2:$G$300,3,FALSE),"0")</f>
        <v>17</v>
      </c>
      <c r="L82" s="32" t="str">
        <f>IFERROR(VLOOKUP(B82,Mat_Prof!$A$2:$E$300,4,FALSE),"0")</f>
        <v>Математика профильная</v>
      </c>
      <c r="M82" s="32" t="str">
        <f>IFERROR(VLOOKUP(B82,Mat_Prof!$A$2:$G$300,5,FALSE),"0")</f>
        <v>57.705882352941176</v>
      </c>
      <c r="N82" s="32">
        <f>IFERROR(VLOOKUP(B82,Mat_Prof!$A$2:$G$300,6,FALSE),"0")</f>
        <v>981</v>
      </c>
      <c r="O82" s="32">
        <f>IFERROR(VLOOKUP(B82,Mat_Baz!$A$2:$F$300,3,FALSE),"0")</f>
        <v>13</v>
      </c>
      <c r="P82" s="32" t="str">
        <f>IFERROR(VLOOKUP(B82,Mat_Baz!$A$2:$F$300,4,FALSE),"0")</f>
        <v>Математика базовая</v>
      </c>
      <c r="Q82" s="32" t="str">
        <f>IFERROR(VLOOKUP(B82,Mat_Baz!$A$2:$F$300,5,FALSE),"0")</f>
        <v>75.384615384615384</v>
      </c>
      <c r="R82" s="32">
        <f>IFERROR(VLOOKUP(B82,Mat_Baz!$A$2:$F$300,6,FALSE),"0")</f>
        <v>980</v>
      </c>
    </row>
    <row r="83" spans="1:18" x14ac:dyDescent="0.2">
      <c r="A83" t="s">
        <v>70</v>
      </c>
      <c r="B83">
        <v>51066</v>
      </c>
      <c r="C83" t="s">
        <v>215</v>
      </c>
      <c r="D83" s="32">
        <f>IFERROR(VLOOKUP(B83,Rus_USPEH!$A$2:$C$300,3,FALSE),"0")</f>
        <v>8</v>
      </c>
      <c r="E83" s="32">
        <f>IFERROR(VLOOKUP(B83,Mat_Prof_USPEH!$A$2:$C$300,3,FALSE),"0")</f>
        <v>8</v>
      </c>
      <c r="F83" s="32">
        <f>IFERROR(VLOOKUP(B83,Mat_Baz_USPEH!$A$2:$C$300,3,FALSE),"0")</f>
        <v>24</v>
      </c>
      <c r="G83">
        <f>IFERROR(VLOOKUP(B83,Rus!B:G,3,FALSE),"0")</f>
        <v>32</v>
      </c>
      <c r="H83" t="str">
        <f>IFERROR(VLOOKUP(B83,Rus!B:G,4,FALSE),"0")</f>
        <v>Русский язык</v>
      </c>
      <c r="I83" t="str">
        <f>IFERROR(VLOOKUP(B83,Rus!B:G,5,FALSE),"0")</f>
        <v>64.125000000000000</v>
      </c>
      <c r="J83">
        <f>IFERROR(VLOOKUP(B83,Rus!B:G,6,FALSE),"0")</f>
        <v>2052</v>
      </c>
      <c r="K83" s="32">
        <f>IFERROR(VLOOKUP(B83,Mat_Prof!$A$2:$G$300,3,FALSE),"0")</f>
        <v>10</v>
      </c>
      <c r="L83" s="32" t="str">
        <f>IFERROR(VLOOKUP(B83,Mat_Prof!$A$2:$E$300,4,FALSE),"0")</f>
        <v>Математика профильная</v>
      </c>
      <c r="M83" s="32" t="str">
        <f>IFERROR(VLOOKUP(B83,Mat_Prof!$A$2:$G$300,5,FALSE),"0")</f>
        <v>43.200000000000000</v>
      </c>
      <c r="N83" s="32">
        <f>IFERROR(VLOOKUP(B83,Mat_Prof!$A$2:$G$300,6,FALSE),"0")</f>
        <v>432</v>
      </c>
      <c r="O83" s="32">
        <f>IFERROR(VLOOKUP(B83,Mat_Baz!$A$2:$F$300,3,FALSE),"0")</f>
        <v>24</v>
      </c>
      <c r="P83" s="32" t="str">
        <f>IFERROR(VLOOKUP(B83,Mat_Baz!$A$2:$F$300,4,FALSE),"0")</f>
        <v>Математика базовая</v>
      </c>
      <c r="Q83" s="32" t="str">
        <f>IFERROR(VLOOKUP(B83,Mat_Baz!$A$2:$F$300,5,FALSE),"0")</f>
        <v>72.875000000000000</v>
      </c>
      <c r="R83" s="32">
        <f>IFERROR(VLOOKUP(B83,Mat_Baz!$A$2:$F$300,6,FALSE),"0")</f>
        <v>1749</v>
      </c>
    </row>
    <row r="84" spans="1:18" x14ac:dyDescent="0.2">
      <c r="A84" t="s">
        <v>70</v>
      </c>
      <c r="B84">
        <v>51024</v>
      </c>
      <c r="C84" t="s">
        <v>206</v>
      </c>
      <c r="D84" s="32">
        <f>IFERROR(VLOOKUP(B84,Rus_USPEH!$A$2:$C$300,3,FALSE),"0")</f>
        <v>17</v>
      </c>
      <c r="E84" s="32">
        <f>IFERROR(VLOOKUP(B84,Mat_Prof_USPEH!$A$2:$C$300,3,FALSE),"0")</f>
        <v>17</v>
      </c>
      <c r="F84" s="32">
        <f>IFERROR(VLOOKUP(B84,Mat_Baz_USPEH!$A$2:$C$300,3,FALSE),"0")</f>
        <v>13</v>
      </c>
      <c r="G84">
        <f>IFERROR(VLOOKUP(B84,Rus!B:G,3,FALSE),"0")</f>
        <v>30</v>
      </c>
      <c r="H84" t="str">
        <f>IFERROR(VLOOKUP(B84,Rus!B:G,4,FALSE),"0")</f>
        <v>Русский язык</v>
      </c>
      <c r="I84" t="str">
        <f>IFERROR(VLOOKUP(B84,Rus!B:G,5,FALSE),"0")</f>
        <v>62.900000000000000</v>
      </c>
      <c r="J84">
        <f>IFERROR(VLOOKUP(B84,Rus!B:G,6,FALSE),"0")</f>
        <v>1887</v>
      </c>
      <c r="K84" s="32">
        <f>IFERROR(VLOOKUP(B84,Mat_Prof!$A$2:$G$300,3,FALSE),"0")</f>
        <v>17</v>
      </c>
      <c r="L84" s="32" t="str">
        <f>IFERROR(VLOOKUP(B84,Mat_Prof!$A$2:$E$300,4,FALSE),"0")</f>
        <v>Математика профильная</v>
      </c>
      <c r="M84" s="32" t="str">
        <f>IFERROR(VLOOKUP(B84,Mat_Prof!$A$2:$G$300,5,FALSE),"0")</f>
        <v>47.235294117647058</v>
      </c>
      <c r="N84" s="32">
        <f>IFERROR(VLOOKUP(B84,Mat_Prof!$A$2:$G$300,6,FALSE),"0")</f>
        <v>803</v>
      </c>
      <c r="O84" s="32">
        <f>IFERROR(VLOOKUP(B84,Mat_Baz!$A$2:$F$300,3,FALSE),"0")</f>
        <v>13</v>
      </c>
      <c r="P84" s="32" t="str">
        <f>IFERROR(VLOOKUP(B84,Mat_Baz!$A$2:$F$300,4,FALSE),"0")</f>
        <v>Математика базовая</v>
      </c>
      <c r="Q84" s="32" t="str">
        <f>IFERROR(VLOOKUP(B84,Mat_Baz!$A$2:$F$300,5,FALSE),"0")</f>
        <v>80.846153846153846</v>
      </c>
      <c r="R84" s="32">
        <f>IFERROR(VLOOKUP(B84,Mat_Baz!$A$2:$F$300,6,FALSE),"0")</f>
        <v>1051</v>
      </c>
    </row>
    <row r="85" spans="1:18" x14ac:dyDescent="0.2">
      <c r="A85" t="s">
        <v>69</v>
      </c>
      <c r="B85">
        <v>2016</v>
      </c>
      <c r="C85" t="s">
        <v>164</v>
      </c>
      <c r="D85" s="32">
        <f>IFERROR(VLOOKUP(B85,Rus_USPEH!$A$2:$C$300,3,FALSE),"0")</f>
        <v>20</v>
      </c>
      <c r="E85" s="32">
        <f>IFERROR(VLOOKUP(B85,Mat_Prof_USPEH!$A$2:$C$300,3,FALSE),"0")</f>
        <v>20</v>
      </c>
      <c r="F85" s="32">
        <f>IFERROR(VLOOKUP(B85,Mat_Baz_USPEH!$A$2:$C$300,3,FALSE),"0")</f>
        <v>19</v>
      </c>
      <c r="G85">
        <f>IFERROR(VLOOKUP(B85,Rus!B:G,3,FALSE),"0")</f>
        <v>39</v>
      </c>
      <c r="H85" t="str">
        <f>IFERROR(VLOOKUP(B85,Rus!B:G,4,FALSE),"0")</f>
        <v>Русский язык</v>
      </c>
      <c r="I85" t="str">
        <f>IFERROR(VLOOKUP(B85,Rus!B:G,5,FALSE),"0")</f>
        <v>69.282051282051282</v>
      </c>
      <c r="J85">
        <f>IFERROR(VLOOKUP(B85,Rus!B:G,6,FALSE),"0")</f>
        <v>2702</v>
      </c>
      <c r="K85" s="32">
        <f>IFERROR(VLOOKUP(B85,Mat_Prof!$A$2:$G$300,3,FALSE),"0")</f>
        <v>20</v>
      </c>
      <c r="L85" s="32" t="str">
        <f>IFERROR(VLOOKUP(B85,Mat_Prof!$A$2:$E$300,4,FALSE),"0")</f>
        <v>Математика профильная</v>
      </c>
      <c r="M85" s="32" t="str">
        <f>IFERROR(VLOOKUP(B85,Mat_Prof!$A$2:$G$300,5,FALSE),"0")</f>
        <v>60.700000000000000</v>
      </c>
      <c r="N85" s="32">
        <f>IFERROR(VLOOKUP(B85,Mat_Prof!$A$2:$G$300,6,FALSE),"0")</f>
        <v>1214</v>
      </c>
      <c r="O85" s="32">
        <f>IFERROR(VLOOKUP(B85,Mat_Baz!$A$2:$F$300,3,FALSE),"0")</f>
        <v>19</v>
      </c>
      <c r="P85" s="32" t="str">
        <f>IFERROR(VLOOKUP(B85,Mat_Baz!$A$2:$F$300,4,FALSE),"0")</f>
        <v>Математика базовая</v>
      </c>
      <c r="Q85" s="32" t="str">
        <f>IFERROR(VLOOKUP(B85,Mat_Baz!$A$2:$F$300,5,FALSE),"0")</f>
        <v>70.315789473684210</v>
      </c>
      <c r="R85" s="32">
        <f>IFERROR(VLOOKUP(B85,Mat_Baz!$A$2:$F$300,6,FALSE),"0")</f>
        <v>1336</v>
      </c>
    </row>
    <row r="86" spans="1:18" x14ac:dyDescent="0.2">
      <c r="A86" t="s">
        <v>69</v>
      </c>
      <c r="B86">
        <v>2019</v>
      </c>
      <c r="C86" t="s">
        <v>269</v>
      </c>
      <c r="D86" s="32">
        <f>IFERROR(VLOOKUP(B86,Rus_USPEH!$A$2:$C$300,3,FALSE),"0")</f>
        <v>25</v>
      </c>
      <c r="E86" s="32">
        <f>IFERROR(VLOOKUP(B86,Mat_Prof_USPEH!$A$2:$C$300,3,FALSE),"0")</f>
        <v>25</v>
      </c>
      <c r="F86" s="32">
        <f>IFERROR(VLOOKUP(B86,Mat_Baz_USPEH!$A$2:$C$300,3,FALSE),"0")</f>
        <v>22</v>
      </c>
      <c r="G86">
        <f>IFERROR(VLOOKUP(B86,Rus!B:G,3,FALSE),"0")</f>
        <v>47</v>
      </c>
      <c r="H86" t="str">
        <f>IFERROR(VLOOKUP(B86,Rus!B:G,4,FALSE),"0")</f>
        <v>Русский язык</v>
      </c>
      <c r="I86" t="str">
        <f>IFERROR(VLOOKUP(B86,Rus!B:G,5,FALSE),"0")</f>
        <v>73.617021276595744</v>
      </c>
      <c r="J86">
        <f>IFERROR(VLOOKUP(B86,Rus!B:G,6,FALSE),"0")</f>
        <v>3460</v>
      </c>
      <c r="K86" s="32">
        <f>IFERROR(VLOOKUP(B86,Mat_Prof!$A$2:$G$300,3,FALSE),"0")</f>
        <v>25</v>
      </c>
      <c r="L86" s="32" t="str">
        <f>IFERROR(VLOOKUP(B86,Mat_Prof!$A$2:$E$300,4,FALSE),"0")</f>
        <v>Математика профильная</v>
      </c>
      <c r="M86" s="32" t="str">
        <f>IFERROR(VLOOKUP(B86,Mat_Prof!$A$2:$G$300,5,FALSE),"0")</f>
        <v>63.080000000000000</v>
      </c>
      <c r="N86" s="32">
        <f>IFERROR(VLOOKUP(B86,Mat_Prof!$A$2:$G$300,6,FALSE),"0")</f>
        <v>1577</v>
      </c>
      <c r="O86" s="32">
        <f>IFERROR(VLOOKUP(B86,Mat_Baz!$A$2:$F$300,3,FALSE),"0")</f>
        <v>22</v>
      </c>
      <c r="P86" s="32" t="str">
        <f>IFERROR(VLOOKUP(B86,Mat_Baz!$A$2:$F$300,4,FALSE),"0")</f>
        <v>Математика базовая</v>
      </c>
      <c r="Q86" s="32" t="str">
        <f>IFERROR(VLOOKUP(B86,Mat_Baz!$A$2:$F$300,5,FALSE),"0")</f>
        <v>82.454545454545454</v>
      </c>
      <c r="R86" s="32">
        <f>IFERROR(VLOOKUP(B86,Mat_Baz!$A$2:$F$300,6,FALSE),"0")</f>
        <v>1814</v>
      </c>
    </row>
    <row r="87" spans="1:18" x14ac:dyDescent="0.2">
      <c r="A87" t="s">
        <v>69</v>
      </c>
      <c r="B87">
        <v>2004</v>
      </c>
      <c r="C87" t="s">
        <v>161</v>
      </c>
      <c r="D87" s="32">
        <f>IFERROR(VLOOKUP(B87,Rus_USPEH!$A$2:$C$300,3,FALSE),"0")</f>
        <v>21</v>
      </c>
      <c r="E87" s="32">
        <f>IFERROR(VLOOKUP(B87,Mat_Prof_USPEH!$A$2:$C$300,3,FALSE),"0")</f>
        <v>21</v>
      </c>
      <c r="F87" s="32">
        <f>IFERROR(VLOOKUP(B87,Mat_Baz_USPEH!$A$2:$C$300,3,FALSE),"0")</f>
        <v>26</v>
      </c>
      <c r="G87">
        <f>IFERROR(VLOOKUP(B87,Rus!B:G,3,FALSE),"0")</f>
        <v>47</v>
      </c>
      <c r="H87" t="str">
        <f>IFERROR(VLOOKUP(B87,Rus!B:G,4,FALSE),"0")</f>
        <v>Русский язык</v>
      </c>
      <c r="I87" t="str">
        <f>IFERROR(VLOOKUP(B87,Rus!B:G,5,FALSE),"0")</f>
        <v>73.021276595744680</v>
      </c>
      <c r="J87">
        <f>IFERROR(VLOOKUP(B87,Rus!B:G,6,FALSE),"0")</f>
        <v>3432</v>
      </c>
      <c r="K87" s="32">
        <f>IFERROR(VLOOKUP(B87,Mat_Prof!$A$2:$G$300,3,FALSE),"0")</f>
        <v>21</v>
      </c>
      <c r="L87" s="32" t="str">
        <f>IFERROR(VLOOKUP(B87,Mat_Prof!$A$2:$E$300,4,FALSE),"0")</f>
        <v>Математика профильная</v>
      </c>
      <c r="M87" s="32" t="str">
        <f>IFERROR(VLOOKUP(B87,Mat_Prof!$A$2:$G$300,5,FALSE),"0")</f>
        <v>68.047619047619047</v>
      </c>
      <c r="N87" s="32">
        <f>IFERROR(VLOOKUP(B87,Mat_Prof!$A$2:$G$300,6,FALSE),"0")</f>
        <v>1429</v>
      </c>
      <c r="O87" s="32">
        <f>IFERROR(VLOOKUP(B87,Mat_Baz!$A$2:$F$300,3,FALSE),"0")</f>
        <v>26</v>
      </c>
      <c r="P87" s="32" t="str">
        <f>IFERROR(VLOOKUP(B87,Mat_Baz!$A$2:$F$300,4,FALSE),"0")</f>
        <v>Математика базовая</v>
      </c>
      <c r="Q87" s="32" t="str">
        <f>IFERROR(VLOOKUP(B87,Mat_Baz!$A$2:$F$300,5,FALSE),"0")</f>
        <v>73.961538461538461</v>
      </c>
      <c r="R87" s="32">
        <f>IFERROR(VLOOKUP(B87,Mat_Baz!$A$2:$F$300,6,FALSE),"0")</f>
        <v>1923</v>
      </c>
    </row>
    <row r="88" spans="1:18" x14ac:dyDescent="0.2">
      <c r="A88" t="s">
        <v>69</v>
      </c>
      <c r="B88">
        <v>2009</v>
      </c>
      <c r="C88" t="s">
        <v>396</v>
      </c>
      <c r="D88" s="32">
        <f>IFERROR(VLOOKUP(B88,Rus_USPEH!$A$2:$C$300,3,FALSE),"0")</f>
        <v>9</v>
      </c>
      <c r="E88" s="32">
        <f>IFERROR(VLOOKUP(B88,Mat_Prof_USPEH!$A$2:$C$300,3,FALSE),"0")</f>
        <v>9</v>
      </c>
      <c r="F88" s="32">
        <f>IFERROR(VLOOKUP(B88,Mat_Baz_USPEH!$A$2:$C$300,3,FALSE),"0")</f>
        <v>12</v>
      </c>
      <c r="G88">
        <f>IFERROR(VLOOKUP(B88,Rus!B:G,3,FALSE),"0")</f>
        <v>21</v>
      </c>
      <c r="H88" t="str">
        <f>IFERROR(VLOOKUP(B88,Rus!B:G,4,FALSE),"0")</f>
        <v>Русский язык</v>
      </c>
      <c r="I88" t="str">
        <f>IFERROR(VLOOKUP(B88,Rus!B:G,5,FALSE),"0")</f>
        <v>71.904761904761904</v>
      </c>
      <c r="J88">
        <f>IFERROR(VLOOKUP(B88,Rus!B:G,6,FALSE),"0")</f>
        <v>1510</v>
      </c>
      <c r="K88" s="32">
        <f>IFERROR(VLOOKUP(B88,Mat_Prof!$A$2:$G$300,3,FALSE),"0")</f>
        <v>9</v>
      </c>
      <c r="L88" s="32" t="str">
        <f>IFERROR(VLOOKUP(B88,Mat_Prof!$A$2:$E$300,4,FALSE),"0")</f>
        <v>Математика профильная</v>
      </c>
      <c r="M88" s="32" t="str">
        <f>IFERROR(VLOOKUP(B88,Mat_Prof!$A$2:$G$300,5,FALSE),"0")</f>
        <v>54.000000000000000</v>
      </c>
      <c r="N88" s="32">
        <f>IFERROR(VLOOKUP(B88,Mat_Prof!$A$2:$G$300,6,FALSE),"0")</f>
        <v>486</v>
      </c>
      <c r="O88" s="32">
        <f>IFERROR(VLOOKUP(B88,Mat_Baz!$A$2:$F$300,3,FALSE),"0")</f>
        <v>12</v>
      </c>
      <c r="P88" s="32" t="str">
        <f>IFERROR(VLOOKUP(B88,Mat_Baz!$A$2:$F$300,4,FALSE),"0")</f>
        <v>Математика базовая</v>
      </c>
      <c r="Q88" s="32" t="str">
        <f>IFERROR(VLOOKUP(B88,Mat_Baz!$A$2:$F$300,5,FALSE),"0")</f>
        <v>73.750000000000000</v>
      </c>
      <c r="R88" s="32">
        <f>IFERROR(VLOOKUP(B88,Mat_Baz!$A$2:$F$300,6,FALSE),"0")</f>
        <v>885</v>
      </c>
    </row>
    <row r="89" spans="1:18" x14ac:dyDescent="0.2">
      <c r="A89" t="s">
        <v>69</v>
      </c>
      <c r="B89">
        <v>2012</v>
      </c>
      <c r="C89" t="s">
        <v>163</v>
      </c>
      <c r="D89" s="32">
        <f>IFERROR(VLOOKUP(B89,Rus_USPEH!$A$2:$C$300,3,FALSE),"0")</f>
        <v>18</v>
      </c>
      <c r="E89" s="32">
        <f>IFERROR(VLOOKUP(B89,Mat_Prof_USPEH!$A$2:$C$300,3,FALSE),"0")</f>
        <v>18</v>
      </c>
      <c r="F89" s="32">
        <f>IFERROR(VLOOKUP(B89,Mat_Baz_USPEH!$A$2:$C$300,3,FALSE),"0")</f>
        <v>10</v>
      </c>
      <c r="G89">
        <f>IFERROR(VLOOKUP(B89,Rus!B:G,3,FALSE),"0")</f>
        <v>28</v>
      </c>
      <c r="H89" t="str">
        <f>IFERROR(VLOOKUP(B89,Rus!B:G,4,FALSE),"0")</f>
        <v>Русский язык</v>
      </c>
      <c r="I89" t="str">
        <f>IFERROR(VLOOKUP(B89,Rus!B:G,5,FALSE),"0")</f>
        <v>68.178571428571428</v>
      </c>
      <c r="J89">
        <f>IFERROR(VLOOKUP(B89,Rus!B:G,6,FALSE),"0")</f>
        <v>1909</v>
      </c>
      <c r="K89" s="32">
        <f>IFERROR(VLOOKUP(B89,Mat_Prof!$A$2:$G$300,3,FALSE),"0")</f>
        <v>18</v>
      </c>
      <c r="L89" s="32" t="str">
        <f>IFERROR(VLOOKUP(B89,Mat_Prof!$A$2:$E$300,4,FALSE),"0")</f>
        <v>Математика профильная</v>
      </c>
      <c r="M89" s="32" t="str">
        <f>IFERROR(VLOOKUP(B89,Mat_Prof!$A$2:$G$300,5,FALSE),"0")</f>
        <v>53.388888888888888</v>
      </c>
      <c r="N89" s="32">
        <f>IFERROR(VLOOKUP(B89,Mat_Prof!$A$2:$G$300,6,FALSE),"0")</f>
        <v>961</v>
      </c>
      <c r="O89" s="32">
        <f>IFERROR(VLOOKUP(B89,Mat_Baz!$A$2:$F$300,3,FALSE),"0")</f>
        <v>10</v>
      </c>
      <c r="P89" s="32" t="str">
        <f>IFERROR(VLOOKUP(B89,Mat_Baz!$A$2:$F$300,4,FALSE),"0")</f>
        <v>Математика базовая</v>
      </c>
      <c r="Q89" s="32" t="str">
        <f>IFERROR(VLOOKUP(B89,Mat_Baz!$A$2:$F$300,5,FALSE),"0")</f>
        <v>74.800000000000000</v>
      </c>
      <c r="R89" s="32">
        <f>IFERROR(VLOOKUP(B89,Mat_Baz!$A$2:$F$300,6,FALSE),"0")</f>
        <v>748</v>
      </c>
    </row>
    <row r="90" spans="1:18" x14ac:dyDescent="0.2">
      <c r="A90" t="s">
        <v>69</v>
      </c>
      <c r="B90">
        <v>2011</v>
      </c>
      <c r="C90" t="s">
        <v>162</v>
      </c>
      <c r="D90" s="32">
        <f>IFERROR(VLOOKUP(B90,Rus_USPEH!$A$2:$C$300,3,FALSE),"0")</f>
        <v>41</v>
      </c>
      <c r="E90" s="32">
        <f>IFERROR(VLOOKUP(B90,Mat_Prof_USPEH!$A$2:$C$300,3,FALSE),"0")</f>
        <v>41</v>
      </c>
      <c r="F90" s="32">
        <f>IFERROR(VLOOKUP(B90,Mat_Baz_USPEH!$A$2:$C$300,3,FALSE),"0")</f>
        <v>30</v>
      </c>
      <c r="G90">
        <f>IFERROR(VLOOKUP(B90,Rus!B:G,3,FALSE),"0")</f>
        <v>71</v>
      </c>
      <c r="H90" t="str">
        <f>IFERROR(VLOOKUP(B90,Rus!B:G,4,FALSE),"0")</f>
        <v>Русский язык</v>
      </c>
      <c r="I90" t="str">
        <f>IFERROR(VLOOKUP(B90,Rus!B:G,5,FALSE),"0")</f>
        <v>80.366197183098591</v>
      </c>
      <c r="J90">
        <f>IFERROR(VLOOKUP(B90,Rus!B:G,6,FALSE),"0")</f>
        <v>5706</v>
      </c>
      <c r="K90" s="32">
        <f>IFERROR(VLOOKUP(B90,Mat_Prof!$A$2:$G$300,3,FALSE),"0")</f>
        <v>41</v>
      </c>
      <c r="L90" s="32" t="str">
        <f>IFERROR(VLOOKUP(B90,Mat_Prof!$A$2:$E$300,4,FALSE),"0")</f>
        <v>Математика профильная</v>
      </c>
      <c r="M90" s="32" t="str">
        <f>IFERROR(VLOOKUP(B90,Mat_Prof!$A$2:$G$300,5,FALSE),"0")</f>
        <v>73.317073170731707</v>
      </c>
      <c r="N90" s="32">
        <f>IFERROR(VLOOKUP(B90,Mat_Prof!$A$2:$G$300,6,FALSE),"0")</f>
        <v>3006</v>
      </c>
      <c r="O90" s="32">
        <f>IFERROR(VLOOKUP(B90,Mat_Baz!$A$2:$F$300,3,FALSE),"0")</f>
        <v>30</v>
      </c>
      <c r="P90" s="32" t="str">
        <f>IFERROR(VLOOKUP(B90,Mat_Baz!$A$2:$F$300,4,FALSE),"0")</f>
        <v>Математика базовая</v>
      </c>
      <c r="Q90" s="32" t="str">
        <f>IFERROR(VLOOKUP(B90,Mat_Baz!$A$2:$F$300,5,FALSE),"0")</f>
        <v>91.133333333333333</v>
      </c>
      <c r="R90" s="32">
        <f>IFERROR(VLOOKUP(B90,Mat_Baz!$A$2:$F$300,6,FALSE),"0")</f>
        <v>2734</v>
      </c>
    </row>
    <row r="91" spans="1:18" x14ac:dyDescent="0.2">
      <c r="A91" t="s">
        <v>69</v>
      </c>
      <c r="B91">
        <v>2022</v>
      </c>
      <c r="C91" t="s">
        <v>166</v>
      </c>
      <c r="D91" s="32">
        <f>IFERROR(VLOOKUP(B91,Rus_USPEH!$A$2:$C$300,3,FALSE),"0")</f>
        <v>6</v>
      </c>
      <c r="E91" s="32">
        <f>IFERROR(VLOOKUP(B91,Mat_Prof_USPEH!$A$2:$C$300,3,FALSE),"0")</f>
        <v>6</v>
      </c>
      <c r="F91" s="32">
        <f>IFERROR(VLOOKUP(B91,Mat_Baz_USPEH!$A$2:$C$300,3,FALSE),"0")</f>
        <v>7</v>
      </c>
      <c r="G91">
        <f>IFERROR(VLOOKUP(B91,Rus!B:G,3,FALSE),"0")</f>
        <v>13</v>
      </c>
      <c r="H91" t="str">
        <f>IFERROR(VLOOKUP(B91,Rus!B:G,4,FALSE),"0")</f>
        <v>Русский язык</v>
      </c>
      <c r="I91" t="str">
        <f>IFERROR(VLOOKUP(B91,Rus!B:G,5,FALSE),"0")</f>
        <v>66.538461538461538</v>
      </c>
      <c r="J91">
        <f>IFERROR(VLOOKUP(B91,Rus!B:G,6,FALSE),"0")</f>
        <v>865</v>
      </c>
      <c r="K91" s="32">
        <f>IFERROR(VLOOKUP(B91,Mat_Prof!$A$2:$G$300,3,FALSE),"0")</f>
        <v>6</v>
      </c>
      <c r="L91" s="32" t="str">
        <f>IFERROR(VLOOKUP(B91,Mat_Prof!$A$2:$E$300,4,FALSE),"0")</f>
        <v>Математика профильная</v>
      </c>
      <c r="M91" s="32" t="str">
        <f>IFERROR(VLOOKUP(B91,Mat_Prof!$A$2:$G$300,5,FALSE),"0")</f>
        <v>53.500000000000000</v>
      </c>
      <c r="N91" s="32">
        <f>IFERROR(VLOOKUP(B91,Mat_Prof!$A$2:$G$300,6,FALSE),"0")</f>
        <v>321</v>
      </c>
      <c r="O91" s="32">
        <f>IFERROR(VLOOKUP(B91,Mat_Baz!$A$2:$F$300,3,FALSE),"0")</f>
        <v>7</v>
      </c>
      <c r="P91" s="32" t="str">
        <f>IFERROR(VLOOKUP(B91,Mat_Baz!$A$2:$F$300,4,FALSE),"0")</f>
        <v>Математика базовая</v>
      </c>
      <c r="Q91" s="32" t="str">
        <f>IFERROR(VLOOKUP(B91,Mat_Baz!$A$2:$F$300,5,FALSE),"0")</f>
        <v>78.428571428571428</v>
      </c>
      <c r="R91" s="32">
        <f>IFERROR(VLOOKUP(B91,Mat_Baz!$A$2:$F$300,6,FALSE),"0")</f>
        <v>549</v>
      </c>
    </row>
    <row r="92" spans="1:18" x14ac:dyDescent="0.2">
      <c r="A92" t="s">
        <v>69</v>
      </c>
      <c r="B92">
        <v>2002</v>
      </c>
      <c r="C92" t="s">
        <v>159</v>
      </c>
      <c r="D92" s="32">
        <f>IFERROR(VLOOKUP(B92,Rus_USPEH!$A$2:$C$300,3,FALSE),"0")</f>
        <v>19</v>
      </c>
      <c r="E92" s="32">
        <f>IFERROR(VLOOKUP(B92,Mat_Prof_USPEH!$A$2:$C$300,3,FALSE),"0")</f>
        <v>19</v>
      </c>
      <c r="F92" s="32">
        <f>IFERROR(VLOOKUP(B92,Mat_Baz_USPEH!$A$2:$C$300,3,FALSE),"0")</f>
        <v>24</v>
      </c>
      <c r="G92">
        <f>IFERROR(VLOOKUP(B92,Rus!B:G,3,FALSE),"0")</f>
        <v>43</v>
      </c>
      <c r="H92" t="str">
        <f>IFERROR(VLOOKUP(B92,Rus!B:G,4,FALSE),"0")</f>
        <v>Русский язык</v>
      </c>
      <c r="I92" t="str">
        <f>IFERROR(VLOOKUP(B92,Rus!B:G,5,FALSE),"0")</f>
        <v>77.116279069767441</v>
      </c>
      <c r="J92">
        <f>IFERROR(VLOOKUP(B92,Rus!B:G,6,FALSE),"0")</f>
        <v>3316</v>
      </c>
      <c r="K92" s="32">
        <f>IFERROR(VLOOKUP(B92,Mat_Prof!$A$2:$G$300,3,FALSE),"0")</f>
        <v>19</v>
      </c>
      <c r="L92" s="32" t="str">
        <f>IFERROR(VLOOKUP(B92,Mat_Prof!$A$2:$E$300,4,FALSE),"0")</f>
        <v>Математика профильная</v>
      </c>
      <c r="M92" s="32" t="str">
        <f>IFERROR(VLOOKUP(B92,Mat_Prof!$A$2:$G$300,5,FALSE),"0")</f>
        <v>62.421052631578947</v>
      </c>
      <c r="N92" s="32">
        <f>IFERROR(VLOOKUP(B92,Mat_Prof!$A$2:$G$300,6,FALSE),"0")</f>
        <v>1186</v>
      </c>
      <c r="O92" s="32">
        <f>IFERROR(VLOOKUP(B92,Mat_Baz!$A$2:$F$300,3,FALSE),"0")</f>
        <v>24</v>
      </c>
      <c r="P92" s="32" t="str">
        <f>IFERROR(VLOOKUP(B92,Mat_Baz!$A$2:$F$300,4,FALSE),"0")</f>
        <v>Математика базовая</v>
      </c>
      <c r="Q92" s="32" t="str">
        <f>IFERROR(VLOOKUP(B92,Mat_Baz!$A$2:$F$300,5,FALSE),"0")</f>
        <v>77.916666666666666</v>
      </c>
      <c r="R92" s="32">
        <f>IFERROR(VLOOKUP(B92,Mat_Baz!$A$2:$F$300,6,FALSE),"0")</f>
        <v>1870</v>
      </c>
    </row>
    <row r="93" spans="1:18" x14ac:dyDescent="0.2">
      <c r="A93" t="s">
        <v>69</v>
      </c>
      <c r="B93">
        <v>2003</v>
      </c>
      <c r="C93" t="s">
        <v>160</v>
      </c>
      <c r="D93" s="32">
        <f>IFERROR(VLOOKUP(B93,Rus_USPEH!$A$2:$C$300,3,FALSE),"0")</f>
        <v>43</v>
      </c>
      <c r="E93" s="32">
        <f>IFERROR(VLOOKUP(B93,Mat_Prof_USPEH!$A$2:$C$300,3,FALSE),"0")</f>
        <v>43</v>
      </c>
      <c r="F93" s="32">
        <f>IFERROR(VLOOKUP(B93,Mat_Baz_USPEH!$A$2:$C$300,3,FALSE),"0")</f>
        <v>36</v>
      </c>
      <c r="G93">
        <f>IFERROR(VLOOKUP(B93,Rus!B:G,3,FALSE),"0")</f>
        <v>79</v>
      </c>
      <c r="H93" t="str">
        <f>IFERROR(VLOOKUP(B93,Rus!B:G,4,FALSE),"0")</f>
        <v>Русский язык</v>
      </c>
      <c r="I93" t="str">
        <f>IFERROR(VLOOKUP(B93,Rus!B:G,5,FALSE),"0")</f>
        <v>75.658227848101265</v>
      </c>
      <c r="J93">
        <f>IFERROR(VLOOKUP(B93,Rus!B:G,6,FALSE),"0")</f>
        <v>5977</v>
      </c>
      <c r="K93" s="32">
        <f>IFERROR(VLOOKUP(B93,Mat_Prof!$A$2:$G$300,3,FALSE),"0")</f>
        <v>43</v>
      </c>
      <c r="L93" s="32" t="str">
        <f>IFERROR(VLOOKUP(B93,Mat_Prof!$A$2:$E$300,4,FALSE),"0")</f>
        <v>Математика профильная</v>
      </c>
      <c r="M93" s="32" t="str">
        <f>IFERROR(VLOOKUP(B93,Mat_Prof!$A$2:$G$300,5,FALSE),"0")</f>
        <v>60.441860465116279</v>
      </c>
      <c r="N93" s="32">
        <f>IFERROR(VLOOKUP(B93,Mat_Prof!$A$2:$G$300,6,FALSE),"0")</f>
        <v>2599</v>
      </c>
      <c r="O93" s="32">
        <f>IFERROR(VLOOKUP(B93,Mat_Baz!$A$2:$F$300,3,FALSE),"0")</f>
        <v>36</v>
      </c>
      <c r="P93" s="32" t="str">
        <f>IFERROR(VLOOKUP(B93,Mat_Baz!$A$2:$F$300,4,FALSE),"0")</f>
        <v>Математика базовая</v>
      </c>
      <c r="Q93" s="32" t="str">
        <f>IFERROR(VLOOKUP(B93,Mat_Baz!$A$2:$F$300,5,FALSE),"0")</f>
        <v>72.611111111111111</v>
      </c>
      <c r="R93" s="32">
        <f>IFERROR(VLOOKUP(B93,Mat_Baz!$A$2:$F$300,6,FALSE),"0")</f>
        <v>2614</v>
      </c>
    </row>
    <row r="94" spans="1:18" x14ac:dyDescent="0.2">
      <c r="A94" t="s">
        <v>69</v>
      </c>
      <c r="B94">
        <v>2006</v>
      </c>
      <c r="C94" t="s">
        <v>395</v>
      </c>
      <c r="D94" s="32">
        <f>IFERROR(VLOOKUP(B94,Rus_USPEH!$A$2:$C$300,3,FALSE),"0")</f>
        <v>12</v>
      </c>
      <c r="E94" s="32">
        <f>IFERROR(VLOOKUP(B94,Mat_Prof_USPEH!$A$2:$C$300,3,FALSE),"0")</f>
        <v>12</v>
      </c>
      <c r="F94" s="32">
        <f>IFERROR(VLOOKUP(B94,Mat_Baz_USPEH!$A$2:$C$300,3,FALSE),"0")</f>
        <v>6</v>
      </c>
      <c r="G94">
        <f>IFERROR(VLOOKUP(B94,Rus!B:G,3,FALSE),"0")</f>
        <v>18</v>
      </c>
      <c r="H94" t="str">
        <f>IFERROR(VLOOKUP(B94,Rus!B:G,4,FALSE),"0")</f>
        <v>Русский язык</v>
      </c>
      <c r="I94" t="str">
        <f>IFERROR(VLOOKUP(B94,Rus!B:G,5,FALSE),"0")</f>
        <v>68.500000000000000</v>
      </c>
      <c r="J94">
        <f>IFERROR(VLOOKUP(B94,Rus!B:G,6,FALSE),"0")</f>
        <v>1233</v>
      </c>
      <c r="K94" s="32">
        <f>IFERROR(VLOOKUP(B94,Mat_Prof!$A$2:$G$300,3,FALSE),"0")</f>
        <v>12</v>
      </c>
      <c r="L94" s="32" t="str">
        <f>IFERROR(VLOOKUP(B94,Mat_Prof!$A$2:$E$300,4,FALSE),"0")</f>
        <v>Математика профильная</v>
      </c>
      <c r="M94" s="32" t="str">
        <f>IFERROR(VLOOKUP(B94,Mat_Prof!$A$2:$G$300,5,FALSE),"0")</f>
        <v>58.666666666666666</v>
      </c>
      <c r="N94" s="32">
        <f>IFERROR(VLOOKUP(B94,Mat_Prof!$A$2:$G$300,6,FALSE),"0")</f>
        <v>704</v>
      </c>
      <c r="O94" s="32">
        <f>IFERROR(VLOOKUP(B94,Mat_Baz!$A$2:$F$300,3,FALSE),"0")</f>
        <v>6</v>
      </c>
      <c r="P94" s="32" t="str">
        <f>IFERROR(VLOOKUP(B94,Mat_Baz!$A$2:$F$300,4,FALSE),"0")</f>
        <v>Математика базовая</v>
      </c>
      <c r="Q94" s="32" t="str">
        <f>IFERROR(VLOOKUP(B94,Mat_Baz!$A$2:$F$300,5,FALSE),"0")</f>
        <v>55.500000000000000</v>
      </c>
      <c r="R94" s="32">
        <f>IFERROR(VLOOKUP(B94,Mat_Baz!$A$2:$F$300,6,FALSE),"0")</f>
        <v>333</v>
      </c>
    </row>
    <row r="95" spans="1:18" x14ac:dyDescent="0.2">
      <c r="A95" t="s">
        <v>69</v>
      </c>
      <c r="B95">
        <v>2017</v>
      </c>
      <c r="C95" t="s">
        <v>165</v>
      </c>
      <c r="D95" s="32" t="str">
        <f>IFERROR(VLOOKUP(B95,Rus_USPEH!$A$2:$C$300,3,FALSE),"0")</f>
        <v>0</v>
      </c>
      <c r="E95" s="32" t="str">
        <f>IFERROR(VLOOKUP(B95,Mat_Prof_USPEH!$A$2:$C$300,3,FALSE),"0")</f>
        <v>0</v>
      </c>
      <c r="F95" s="32">
        <f>IFERROR(VLOOKUP(B95,Mat_Baz_USPEH!$A$2:$C$300,3,FALSE),"0")</f>
        <v>13</v>
      </c>
      <c r="G95">
        <f>IFERROR(VLOOKUP(B95,Rus!B:G,3,FALSE),"0")</f>
        <v>13</v>
      </c>
      <c r="H95" t="str">
        <f>IFERROR(VLOOKUP(B95,Rus!B:G,4,FALSE),"0")</f>
        <v>Русский язык</v>
      </c>
      <c r="I95" t="str">
        <f>IFERROR(VLOOKUP(B95,Rus!B:G,5,FALSE),"0")</f>
        <v>63.384615384615384</v>
      </c>
      <c r="J95">
        <f>IFERROR(VLOOKUP(B95,Rus!B:G,6,FALSE),"0")</f>
        <v>824</v>
      </c>
      <c r="K95" s="32" t="str">
        <f>IFERROR(VLOOKUP(B95,Mat_Prof!$A$2:$G$300,3,FALSE),"0")</f>
        <v>0</v>
      </c>
      <c r="L95" s="32" t="str">
        <f>IFERROR(VLOOKUP(B95,Mat_Prof!$A$2:$E$300,4,FALSE),"0")</f>
        <v>0</v>
      </c>
      <c r="M95" s="32" t="str">
        <f>IFERROR(VLOOKUP(B95,Mat_Prof!$A$2:$G$300,5,FALSE),"0")</f>
        <v>0</v>
      </c>
      <c r="N95" s="32" t="str">
        <f>IFERROR(VLOOKUP(B95,Mat_Prof!$A$2:$G$300,6,FALSE),"0")</f>
        <v>0</v>
      </c>
      <c r="O95" s="32">
        <f>IFERROR(VLOOKUP(B95,Mat_Baz!$A$2:$F$300,3,FALSE),"0")</f>
        <v>13</v>
      </c>
      <c r="P95" s="32" t="str">
        <f>IFERROR(VLOOKUP(B95,Mat_Baz!$A$2:$F$300,4,FALSE),"0")</f>
        <v>Математика базовая</v>
      </c>
      <c r="Q95" s="32" t="str">
        <f>IFERROR(VLOOKUP(B95,Mat_Baz!$A$2:$F$300,5,FALSE),"0")</f>
        <v>66.153846153846153</v>
      </c>
      <c r="R95" s="32">
        <f>IFERROR(VLOOKUP(B95,Mat_Baz!$A$2:$F$300,6,FALSE),"0")</f>
        <v>860</v>
      </c>
    </row>
    <row r="96" spans="1:18" x14ac:dyDescent="0.2">
      <c r="A96" t="s">
        <v>69</v>
      </c>
      <c r="B96">
        <v>2023</v>
      </c>
      <c r="C96" t="s">
        <v>167</v>
      </c>
      <c r="D96" s="32">
        <f>IFERROR(VLOOKUP(B96,Rus_USPEH!$A$2:$C$300,3,FALSE),"0")</f>
        <v>7</v>
      </c>
      <c r="E96" s="32">
        <f>IFERROR(VLOOKUP(B96,Mat_Prof_USPEH!$A$2:$C$300,3,FALSE),"0")</f>
        <v>7</v>
      </c>
      <c r="F96" s="32">
        <f>IFERROR(VLOOKUP(B96,Mat_Baz_USPEH!$A$2:$C$300,3,FALSE),"0")</f>
        <v>8</v>
      </c>
      <c r="G96">
        <f>IFERROR(VLOOKUP(B96,Rus!B:G,3,FALSE),"0")</f>
        <v>15</v>
      </c>
      <c r="H96" t="str">
        <f>IFERROR(VLOOKUP(B96,Rus!B:G,4,FALSE),"0")</f>
        <v>Русский язык</v>
      </c>
      <c r="I96" t="str">
        <f>IFERROR(VLOOKUP(B96,Rus!B:G,5,FALSE),"0")</f>
        <v>66.266666666666666</v>
      </c>
      <c r="J96">
        <f>IFERROR(VLOOKUP(B96,Rus!B:G,6,FALSE),"0")</f>
        <v>994</v>
      </c>
      <c r="K96" s="32">
        <f>IFERROR(VLOOKUP(B96,Mat_Prof!$A$2:$G$300,3,FALSE),"0")</f>
        <v>7</v>
      </c>
      <c r="L96" s="32" t="str">
        <f>IFERROR(VLOOKUP(B96,Mat_Prof!$A$2:$E$300,4,FALSE),"0")</f>
        <v>Математика профильная</v>
      </c>
      <c r="M96" s="32" t="str">
        <f>IFERROR(VLOOKUP(B96,Mat_Prof!$A$2:$G$300,5,FALSE),"0")</f>
        <v>69.142857142857142</v>
      </c>
      <c r="N96" s="32">
        <f>IFERROR(VLOOKUP(B96,Mat_Prof!$A$2:$G$300,6,FALSE),"0")</f>
        <v>484</v>
      </c>
      <c r="O96" s="32">
        <f>IFERROR(VLOOKUP(B96,Mat_Baz!$A$2:$F$300,3,FALSE),"0")</f>
        <v>8</v>
      </c>
      <c r="P96" s="32" t="str">
        <f>IFERROR(VLOOKUP(B96,Mat_Baz!$A$2:$F$300,4,FALSE),"0")</f>
        <v>Математика базовая</v>
      </c>
      <c r="Q96" s="32" t="str">
        <f>IFERROR(VLOOKUP(B96,Mat_Baz!$A$2:$F$300,5,FALSE),"0")</f>
        <v>73.750000000000000</v>
      </c>
      <c r="R96" s="32">
        <f>IFERROR(VLOOKUP(B96,Mat_Baz!$A$2:$F$300,6,FALSE),"0")</f>
        <v>590</v>
      </c>
    </row>
    <row r="97" spans="1:18" x14ac:dyDescent="0.2">
      <c r="A97" t="s">
        <v>11</v>
      </c>
      <c r="B97">
        <v>3007</v>
      </c>
      <c r="C97" t="s">
        <v>856</v>
      </c>
      <c r="D97" s="32" t="str">
        <f>IFERROR(VLOOKUP(B97,Rus_USPEH!$A$2:$C$300,3,FALSE),"0")</f>
        <v>0</v>
      </c>
      <c r="E97" s="32" t="str">
        <f>IFERROR(VLOOKUP(B97,Mat_Prof_USPEH!$A$2:$C$300,3,FALSE),"0")</f>
        <v>0</v>
      </c>
      <c r="F97" s="32" t="str">
        <f>IFERROR(VLOOKUP(B97,Mat_Baz_USPEH!$A$2:$C$300,3,FALSE),"0")</f>
        <v>0</v>
      </c>
      <c r="G97" t="str">
        <f>IFERROR(VLOOKUP(B97,Rus!B:G,3,FALSE),"0")</f>
        <v>0</v>
      </c>
      <c r="H97" t="str">
        <f>IFERROR(VLOOKUP(B97,Rus!B:G,4,FALSE),"0")</f>
        <v>0</v>
      </c>
      <c r="I97" t="str">
        <f>IFERROR(VLOOKUP(B97,Rus!B:G,5,FALSE),"0")</f>
        <v>0</v>
      </c>
      <c r="J97" t="str">
        <f>IFERROR(VLOOKUP(B97,Rus!B:G,6,FALSE),"0")</f>
        <v>0</v>
      </c>
      <c r="K97" s="32" t="str">
        <f>IFERROR(VLOOKUP(B97,Mat_Prof!$A$2:$G$300,3,FALSE),"0")</f>
        <v>0</v>
      </c>
      <c r="L97" s="32" t="str">
        <f>IFERROR(VLOOKUP(B97,Mat_Prof!$A$2:$E$300,4,FALSE),"0")</f>
        <v>0</v>
      </c>
      <c r="M97" s="32" t="str">
        <f>IFERROR(VLOOKUP(B97,Mat_Prof!$A$2:$G$300,5,FALSE),"0")</f>
        <v>0</v>
      </c>
      <c r="N97" s="32" t="str">
        <f>IFERROR(VLOOKUP(B97,Mat_Prof!$A$2:$G$300,6,FALSE),"0")</f>
        <v>0</v>
      </c>
      <c r="O97" s="32" t="str">
        <f>IFERROR(VLOOKUP(B97,Mat_Baz!$A$2:$F$300,3,FALSE),"0")</f>
        <v>0</v>
      </c>
      <c r="P97" s="32" t="str">
        <f>IFERROR(VLOOKUP(B97,Mat_Baz!$A$2:$F$300,4,FALSE),"0")</f>
        <v>0</v>
      </c>
      <c r="Q97" s="32" t="str">
        <f>IFERROR(VLOOKUP(B97,Mat_Baz!$A$2:$F$300,5,FALSE),"0")</f>
        <v>0</v>
      </c>
      <c r="R97" s="32" t="str">
        <f>IFERROR(VLOOKUP(B97,Mat_Baz!$A$2:$F$300,6,FALSE),"0")</f>
        <v>0</v>
      </c>
    </row>
    <row r="98" spans="1:18" x14ac:dyDescent="0.2">
      <c r="A98" t="s">
        <v>11</v>
      </c>
      <c r="B98">
        <v>3009</v>
      </c>
      <c r="C98" t="s">
        <v>173</v>
      </c>
      <c r="D98" s="32" t="str">
        <f>IFERROR(VLOOKUP(B98,Rus_USPEH!$A$2:$C$300,3,FALSE),"0")</f>
        <v>0</v>
      </c>
      <c r="E98" s="32" t="str">
        <f>IFERROR(VLOOKUP(B98,Mat_Prof_USPEH!$A$2:$C$300,3,FALSE),"0")</f>
        <v>0</v>
      </c>
      <c r="F98" s="32">
        <f>IFERROR(VLOOKUP(B98,Mat_Baz_USPEH!$A$2:$C$300,3,FALSE),"0")</f>
        <v>6</v>
      </c>
      <c r="G98">
        <f>IFERROR(VLOOKUP(B98,Rus!B:G,3,FALSE),"0")</f>
        <v>7</v>
      </c>
      <c r="H98" t="str">
        <f>IFERROR(VLOOKUP(B98,Rus!B:G,4,FALSE),"0")</f>
        <v>Русский язык</v>
      </c>
      <c r="I98" t="str">
        <f>IFERROR(VLOOKUP(B98,Rus!B:G,5,FALSE),"0")</f>
        <v>61.571428571428571</v>
      </c>
      <c r="J98">
        <f>IFERROR(VLOOKUP(B98,Rus!B:G,6,FALSE),"0")</f>
        <v>431</v>
      </c>
      <c r="K98" s="32" t="str">
        <f>IFERROR(VLOOKUP(B98,Mat_Prof!$A$2:$G$300,3,FALSE),"0")</f>
        <v>0</v>
      </c>
      <c r="L98" s="32" t="str">
        <f>IFERROR(VLOOKUP(B98,Mat_Prof!$A$2:$E$300,4,FALSE),"0")</f>
        <v>0</v>
      </c>
      <c r="M98" s="32" t="str">
        <f>IFERROR(VLOOKUP(B98,Mat_Prof!$A$2:$G$300,5,FALSE),"0")</f>
        <v>0</v>
      </c>
      <c r="N98" s="32" t="str">
        <f>IFERROR(VLOOKUP(B98,Mat_Prof!$A$2:$G$300,6,FALSE),"0")</f>
        <v>0</v>
      </c>
      <c r="O98" s="32">
        <f>IFERROR(VLOOKUP(B98,Mat_Baz!$A$2:$F$300,3,FALSE),"0")</f>
        <v>7</v>
      </c>
      <c r="P98" s="32" t="str">
        <f>IFERROR(VLOOKUP(B98,Mat_Baz!$A$2:$F$300,4,FALSE),"0")</f>
        <v>Математика базовая</v>
      </c>
      <c r="Q98" s="32" t="str">
        <f>IFERROR(VLOOKUP(B98,Mat_Baz!$A$2:$F$300,5,FALSE),"0")</f>
        <v>65.285714285714285</v>
      </c>
      <c r="R98" s="32">
        <f>IFERROR(VLOOKUP(B98,Mat_Baz!$A$2:$F$300,6,FALSE),"0")</f>
        <v>457</v>
      </c>
    </row>
    <row r="99" spans="1:18" x14ac:dyDescent="0.2">
      <c r="A99" t="s">
        <v>11</v>
      </c>
      <c r="B99">
        <v>3006</v>
      </c>
      <c r="C99" t="s">
        <v>857</v>
      </c>
      <c r="D99" s="32" t="str">
        <f>IFERROR(VLOOKUP(B99,Rus_USPEH!$A$2:$C$300,3,FALSE),"0")</f>
        <v>0</v>
      </c>
      <c r="E99" s="32" t="str">
        <f>IFERROR(VLOOKUP(B99,Mat_Prof_USPEH!$A$2:$C$300,3,FALSE),"0")</f>
        <v>0</v>
      </c>
      <c r="F99" s="32" t="str">
        <f>IFERROR(VLOOKUP(B99,Mat_Baz_USPEH!$A$2:$C$300,3,FALSE),"0")</f>
        <v>0</v>
      </c>
      <c r="G99" t="str">
        <f>IFERROR(VLOOKUP(B99,Rus!B:G,3,FALSE),"0")</f>
        <v>0</v>
      </c>
      <c r="H99" t="str">
        <f>IFERROR(VLOOKUP(B99,Rus!B:G,4,FALSE),"0")</f>
        <v>0</v>
      </c>
      <c r="I99" t="str">
        <f>IFERROR(VLOOKUP(B99,Rus!B:G,5,FALSE),"0")</f>
        <v>0</v>
      </c>
      <c r="J99" t="str">
        <f>IFERROR(VLOOKUP(B99,Rus!B:G,6,FALSE),"0")</f>
        <v>0</v>
      </c>
      <c r="K99" s="32" t="str">
        <f>IFERROR(VLOOKUP(B99,Mat_Prof!$A$2:$G$300,3,FALSE),"0")</f>
        <v>0</v>
      </c>
      <c r="L99" s="32" t="str">
        <f>IFERROR(VLOOKUP(B99,Mat_Prof!$A$2:$E$300,4,FALSE),"0")</f>
        <v>0</v>
      </c>
      <c r="M99" s="32" t="str">
        <f>IFERROR(VLOOKUP(B99,Mat_Prof!$A$2:$G$300,5,FALSE),"0")</f>
        <v>0</v>
      </c>
      <c r="N99" s="32" t="str">
        <f>IFERROR(VLOOKUP(B99,Mat_Prof!$A$2:$G$300,6,FALSE),"0")</f>
        <v>0</v>
      </c>
      <c r="O99" s="32" t="str">
        <f>IFERROR(VLOOKUP(B99,Mat_Baz!$A$2:$F$300,3,FALSE),"0")</f>
        <v>0</v>
      </c>
      <c r="P99" s="32" t="str">
        <f>IFERROR(VLOOKUP(B99,Mat_Baz!$A$2:$F$300,4,FALSE),"0")</f>
        <v>0</v>
      </c>
      <c r="Q99" s="32" t="str">
        <f>IFERROR(VLOOKUP(B99,Mat_Baz!$A$2:$F$300,5,FALSE),"0")</f>
        <v>0</v>
      </c>
      <c r="R99" s="32" t="str">
        <f>IFERROR(VLOOKUP(B99,Mat_Baz!$A$2:$F$300,6,FALSE),"0")</f>
        <v>0</v>
      </c>
    </row>
    <row r="100" spans="1:18" x14ac:dyDescent="0.2">
      <c r="A100" t="s">
        <v>11</v>
      </c>
      <c r="B100">
        <v>3003</v>
      </c>
      <c r="C100" t="s">
        <v>858</v>
      </c>
      <c r="D100" s="32" t="str">
        <f>IFERROR(VLOOKUP(B100,Rus_USPEH!$A$2:$C$300,3,FALSE),"0")</f>
        <v>0</v>
      </c>
      <c r="E100" s="32" t="str">
        <f>IFERROR(VLOOKUP(B100,Mat_Prof_USPEH!$A$2:$C$300,3,FALSE),"0")</f>
        <v>0</v>
      </c>
      <c r="F100" s="32" t="str">
        <f>IFERROR(VLOOKUP(B100,Mat_Baz_USPEH!$A$2:$C$300,3,FALSE),"0")</f>
        <v>0</v>
      </c>
      <c r="G100" t="str">
        <f>IFERROR(VLOOKUP(B100,Rus!B:G,3,FALSE),"0")</f>
        <v>0</v>
      </c>
      <c r="H100" t="str">
        <f>IFERROR(VLOOKUP(B100,Rus!B:G,4,FALSE),"0")</f>
        <v>0</v>
      </c>
      <c r="I100" t="str">
        <f>IFERROR(VLOOKUP(B100,Rus!B:G,5,FALSE),"0")</f>
        <v>0</v>
      </c>
      <c r="J100" t="str">
        <f>IFERROR(VLOOKUP(B100,Rus!B:G,6,FALSE),"0")</f>
        <v>0</v>
      </c>
      <c r="K100" s="32" t="str">
        <f>IFERROR(VLOOKUP(B100,Mat_Prof!$A$2:$G$300,3,FALSE),"0")</f>
        <v>0</v>
      </c>
      <c r="L100" s="32" t="str">
        <f>IFERROR(VLOOKUP(B100,Mat_Prof!$A$2:$E$300,4,FALSE),"0")</f>
        <v>0</v>
      </c>
      <c r="M100" s="32" t="str">
        <f>IFERROR(VLOOKUP(B100,Mat_Prof!$A$2:$G$300,5,FALSE),"0")</f>
        <v>0</v>
      </c>
      <c r="N100" s="32" t="str">
        <f>IFERROR(VLOOKUP(B100,Mat_Prof!$A$2:$G$300,6,FALSE),"0")</f>
        <v>0</v>
      </c>
      <c r="O100" s="32" t="str">
        <f>IFERROR(VLOOKUP(B100,Mat_Baz!$A$2:$F$300,3,FALSE),"0")</f>
        <v>0</v>
      </c>
      <c r="P100" s="32" t="str">
        <f>IFERROR(VLOOKUP(B100,Mat_Baz!$A$2:$F$300,4,FALSE),"0")</f>
        <v>0</v>
      </c>
      <c r="Q100" s="32" t="str">
        <f>IFERROR(VLOOKUP(B100,Mat_Baz!$A$2:$F$300,5,FALSE),"0")</f>
        <v>0</v>
      </c>
      <c r="R100" s="32" t="str">
        <f>IFERROR(VLOOKUP(B100,Mat_Baz!$A$2:$F$300,6,FALSE),"0")</f>
        <v>0</v>
      </c>
    </row>
    <row r="101" spans="1:18" x14ac:dyDescent="0.2">
      <c r="A101" t="s">
        <v>11</v>
      </c>
      <c r="B101">
        <v>3704</v>
      </c>
      <c r="C101" t="s">
        <v>859</v>
      </c>
      <c r="D101" s="32" t="str">
        <f>IFERROR(VLOOKUP(B101,Rus_USPEH!$A$2:$C$300,3,FALSE),"0")</f>
        <v>0</v>
      </c>
      <c r="E101" s="32" t="str">
        <f>IFERROR(VLOOKUP(B101,Mat_Prof_USPEH!$A$2:$C$300,3,FALSE),"0")</f>
        <v>0</v>
      </c>
      <c r="F101" s="32" t="str">
        <f>IFERROR(VLOOKUP(B101,Mat_Baz_USPEH!$A$2:$C$300,3,FALSE),"0")</f>
        <v>0</v>
      </c>
      <c r="G101" t="str">
        <f>IFERROR(VLOOKUP(B101,Rus!B:G,3,FALSE),"0")</f>
        <v>0</v>
      </c>
      <c r="H101" t="str">
        <f>IFERROR(VLOOKUP(B101,Rus!B:G,4,FALSE),"0")</f>
        <v>0</v>
      </c>
      <c r="I101" t="str">
        <f>IFERROR(VLOOKUP(B101,Rus!B:G,5,FALSE),"0")</f>
        <v>0</v>
      </c>
      <c r="J101" t="str">
        <f>IFERROR(VLOOKUP(B101,Rus!B:G,6,FALSE),"0")</f>
        <v>0</v>
      </c>
      <c r="K101" s="32" t="str">
        <f>IFERROR(VLOOKUP(B101,Mat_Prof!$A$2:$G$300,3,FALSE),"0")</f>
        <v>0</v>
      </c>
      <c r="L101" s="32" t="str">
        <f>IFERROR(VLOOKUP(B101,Mat_Prof!$A$2:$E$300,4,FALSE),"0")</f>
        <v>0</v>
      </c>
      <c r="M101" s="32" t="str">
        <f>IFERROR(VLOOKUP(B101,Mat_Prof!$A$2:$G$300,5,FALSE),"0")</f>
        <v>0</v>
      </c>
      <c r="N101" s="32" t="str">
        <f>IFERROR(VLOOKUP(B101,Mat_Prof!$A$2:$G$300,6,FALSE),"0")</f>
        <v>0</v>
      </c>
      <c r="O101" s="32" t="str">
        <f>IFERROR(VLOOKUP(B101,Mat_Baz!$A$2:$F$300,3,FALSE),"0")</f>
        <v>0</v>
      </c>
      <c r="P101" s="32" t="str">
        <f>IFERROR(VLOOKUP(B101,Mat_Baz!$A$2:$F$300,4,FALSE),"0")</f>
        <v>0</v>
      </c>
      <c r="Q101" s="32" t="str">
        <f>IFERROR(VLOOKUP(B101,Mat_Baz!$A$2:$F$300,5,FALSE),"0")</f>
        <v>0</v>
      </c>
      <c r="R101" s="32" t="str">
        <f>IFERROR(VLOOKUP(B101,Mat_Baz!$A$2:$F$300,6,FALSE),"0")</f>
        <v>0</v>
      </c>
    </row>
    <row r="102" spans="1:18" x14ac:dyDescent="0.2">
      <c r="A102" t="s">
        <v>11</v>
      </c>
      <c r="B102">
        <v>3010</v>
      </c>
      <c r="C102" t="s">
        <v>174</v>
      </c>
      <c r="D102" s="32">
        <f>IFERROR(VLOOKUP(B102,Rus_USPEH!$A$2:$C$300,3,FALSE),"0")</f>
        <v>2</v>
      </c>
      <c r="E102" s="32">
        <f>IFERROR(VLOOKUP(B102,Mat_Prof_USPEH!$A$2:$C$300,3,FALSE),"0")</f>
        <v>2</v>
      </c>
      <c r="F102" s="32">
        <f>IFERROR(VLOOKUP(B102,Mat_Baz_USPEH!$A$2:$C$300,3,FALSE),"0")</f>
        <v>6</v>
      </c>
      <c r="G102">
        <f>IFERROR(VLOOKUP(B102,Rus!B:G,3,FALSE),"0")</f>
        <v>9</v>
      </c>
      <c r="H102" t="str">
        <f>IFERROR(VLOOKUP(B102,Rus!B:G,4,FALSE),"0")</f>
        <v>Русский язык</v>
      </c>
      <c r="I102" t="str">
        <f>IFERROR(VLOOKUP(B102,Rus!B:G,5,FALSE),"0")</f>
        <v>57.666666666666666</v>
      </c>
      <c r="J102">
        <f>IFERROR(VLOOKUP(B102,Rus!B:G,6,FALSE),"0")</f>
        <v>519</v>
      </c>
      <c r="K102" s="32">
        <f>IFERROR(VLOOKUP(B102,Mat_Prof!$A$2:$G$300,3,FALSE),"0")</f>
        <v>2</v>
      </c>
      <c r="L102" s="32" t="str">
        <f>IFERROR(VLOOKUP(B102,Mat_Prof!$A$2:$E$300,4,FALSE),"0")</f>
        <v>Математика профильная</v>
      </c>
      <c r="M102" s="32" t="str">
        <f>IFERROR(VLOOKUP(B102,Mat_Prof!$A$2:$G$300,5,FALSE),"0")</f>
        <v>40.000000000000000</v>
      </c>
      <c r="N102" s="32">
        <f>IFERROR(VLOOKUP(B102,Mat_Prof!$A$2:$G$300,6,FALSE),"0")</f>
        <v>80</v>
      </c>
      <c r="O102" s="32">
        <f>IFERROR(VLOOKUP(B102,Mat_Baz!$A$2:$F$300,3,FALSE),"0")</f>
        <v>7</v>
      </c>
      <c r="P102" s="32" t="str">
        <f>IFERROR(VLOOKUP(B102,Mat_Baz!$A$2:$F$300,4,FALSE),"0")</f>
        <v>Математика базовая</v>
      </c>
      <c r="Q102" s="32" t="str">
        <f>IFERROR(VLOOKUP(B102,Mat_Baz!$A$2:$F$300,5,FALSE),"0")</f>
        <v>58.571428571428571</v>
      </c>
      <c r="R102" s="32">
        <f>IFERROR(VLOOKUP(B102,Mat_Baz!$A$2:$F$300,6,FALSE),"0")</f>
        <v>410</v>
      </c>
    </row>
    <row r="103" spans="1:18" x14ac:dyDescent="0.2">
      <c r="A103" t="s">
        <v>11</v>
      </c>
      <c r="B103">
        <v>3016</v>
      </c>
      <c r="C103" t="s">
        <v>319</v>
      </c>
      <c r="D103" s="32">
        <f>IFERROR(VLOOKUP(B103,Rus_USPEH!$A$2:$C$300,3,FALSE),"0")</f>
        <v>1</v>
      </c>
      <c r="E103" s="32">
        <f>IFERROR(VLOOKUP(B103,Mat_Prof_USPEH!$A$2:$C$300,3,FALSE),"0")</f>
        <v>1</v>
      </c>
      <c r="F103" s="32">
        <f>IFERROR(VLOOKUP(B103,Mat_Baz_USPEH!$A$2:$C$300,3,FALSE),"0")</f>
        <v>5</v>
      </c>
      <c r="G103">
        <f>IFERROR(VLOOKUP(B103,Rus!B:G,3,FALSE),"0")</f>
        <v>6</v>
      </c>
      <c r="H103" t="str">
        <f>IFERROR(VLOOKUP(B103,Rus!B:G,4,FALSE),"0")</f>
        <v>Русский язык</v>
      </c>
      <c r="I103" t="str">
        <f>IFERROR(VLOOKUP(B103,Rus!B:G,5,FALSE),"0")</f>
        <v>58.000000000000000</v>
      </c>
      <c r="J103">
        <f>IFERROR(VLOOKUP(B103,Rus!B:G,6,FALSE),"0")</f>
        <v>348</v>
      </c>
      <c r="K103" s="32">
        <f>IFERROR(VLOOKUP(B103,Mat_Prof!$A$2:$G$300,3,FALSE),"0")</f>
        <v>1</v>
      </c>
      <c r="L103" s="32" t="str">
        <f>IFERROR(VLOOKUP(B103,Mat_Prof!$A$2:$E$300,4,FALSE),"0")</f>
        <v>Математика профильная</v>
      </c>
      <c r="M103" s="32" t="str">
        <f>IFERROR(VLOOKUP(B103,Mat_Prof!$A$2:$G$300,5,FALSE),"0")</f>
        <v>64.000000000000000</v>
      </c>
      <c r="N103" s="32">
        <f>IFERROR(VLOOKUP(B103,Mat_Prof!$A$2:$G$300,6,FALSE),"0")</f>
        <v>64</v>
      </c>
      <c r="O103" s="32">
        <f>IFERROR(VLOOKUP(B103,Mat_Baz!$A$2:$F$300,3,FALSE),"0")</f>
        <v>5</v>
      </c>
      <c r="P103" s="32" t="str">
        <f>IFERROR(VLOOKUP(B103,Mat_Baz!$A$2:$F$300,4,FALSE),"0")</f>
        <v>Математика базовая</v>
      </c>
      <c r="Q103" s="32" t="str">
        <f>IFERROR(VLOOKUP(B103,Mat_Baz!$A$2:$F$300,5,FALSE),"0")</f>
        <v>65.600000000000000</v>
      </c>
      <c r="R103" s="32">
        <f>IFERROR(VLOOKUP(B103,Mat_Baz!$A$2:$F$300,6,FALSE),"0")</f>
        <v>328</v>
      </c>
    </row>
    <row r="104" spans="1:18" x14ac:dyDescent="0.2">
      <c r="A104" t="s">
        <v>11</v>
      </c>
      <c r="B104">
        <v>3701</v>
      </c>
      <c r="C104" t="s">
        <v>860</v>
      </c>
      <c r="D104" s="32" t="str">
        <f>IFERROR(VLOOKUP(B104,Rus_USPEH!$A$2:$C$300,3,FALSE),"0")</f>
        <v>0</v>
      </c>
      <c r="E104" s="32" t="str">
        <f>IFERROR(VLOOKUP(B104,Mat_Prof_USPEH!$A$2:$C$300,3,FALSE),"0")</f>
        <v>0</v>
      </c>
      <c r="F104" s="32" t="str">
        <f>IFERROR(VLOOKUP(B104,Mat_Baz_USPEH!$A$2:$C$300,3,FALSE),"0")</f>
        <v>0</v>
      </c>
      <c r="G104" t="str">
        <f>IFERROR(VLOOKUP(B104,Rus!B:G,3,FALSE),"0")</f>
        <v>0</v>
      </c>
      <c r="H104" t="str">
        <f>IFERROR(VLOOKUP(B104,Rus!B:G,4,FALSE),"0")</f>
        <v>0</v>
      </c>
      <c r="I104" t="str">
        <f>IFERROR(VLOOKUP(B104,Rus!B:G,5,FALSE),"0")</f>
        <v>0</v>
      </c>
      <c r="J104" t="str">
        <f>IFERROR(VLOOKUP(B104,Rus!B:G,6,FALSE),"0")</f>
        <v>0</v>
      </c>
      <c r="K104" s="32" t="str">
        <f>IFERROR(VLOOKUP(B104,Mat_Prof!$A$2:$G$300,3,FALSE),"0")</f>
        <v>0</v>
      </c>
      <c r="L104" s="32" t="str">
        <f>IFERROR(VLOOKUP(B104,Mat_Prof!$A$2:$E$300,4,FALSE),"0")</f>
        <v>0</v>
      </c>
      <c r="M104" s="32" t="str">
        <f>IFERROR(VLOOKUP(B104,Mat_Prof!$A$2:$G$300,5,FALSE),"0")</f>
        <v>0</v>
      </c>
      <c r="N104" s="32" t="str">
        <f>IFERROR(VLOOKUP(B104,Mat_Prof!$A$2:$G$300,6,FALSE),"0")</f>
        <v>0</v>
      </c>
      <c r="O104" s="32" t="str">
        <f>IFERROR(VLOOKUP(B104,Mat_Baz!$A$2:$F$300,3,FALSE),"0")</f>
        <v>0</v>
      </c>
      <c r="P104" s="32" t="str">
        <f>IFERROR(VLOOKUP(B104,Mat_Baz!$A$2:$F$300,4,FALSE),"0")</f>
        <v>0</v>
      </c>
      <c r="Q104" s="32" t="str">
        <f>IFERROR(VLOOKUP(B104,Mat_Baz!$A$2:$F$300,5,FALSE),"0")</f>
        <v>0</v>
      </c>
      <c r="R104" s="32" t="str">
        <f>IFERROR(VLOOKUP(B104,Mat_Baz!$A$2:$F$300,6,FALSE),"0")</f>
        <v>0</v>
      </c>
    </row>
    <row r="105" spans="1:18" x14ac:dyDescent="0.2">
      <c r="A105" t="s">
        <v>11</v>
      </c>
      <c r="B105">
        <v>3014</v>
      </c>
      <c r="C105" t="s">
        <v>177</v>
      </c>
      <c r="D105" s="32">
        <f>IFERROR(VLOOKUP(B105,Rus_USPEH!$A$2:$C$300,3,FALSE),"0")</f>
        <v>4</v>
      </c>
      <c r="E105" s="32">
        <f>IFERROR(VLOOKUP(B105,Mat_Prof_USPEH!$A$2:$C$300,3,FALSE),"0")</f>
        <v>4</v>
      </c>
      <c r="F105" s="32">
        <f>IFERROR(VLOOKUP(B105,Mat_Baz_USPEH!$A$2:$C$300,3,FALSE),"0")</f>
        <v>1</v>
      </c>
      <c r="G105">
        <f>IFERROR(VLOOKUP(B105,Rus!B:G,3,FALSE),"0")</f>
        <v>5</v>
      </c>
      <c r="H105" t="str">
        <f>IFERROR(VLOOKUP(B105,Rus!B:G,4,FALSE),"0")</f>
        <v>Русский язык</v>
      </c>
      <c r="I105" t="str">
        <f>IFERROR(VLOOKUP(B105,Rus!B:G,5,FALSE),"0")</f>
        <v>61.600000000000000</v>
      </c>
      <c r="J105">
        <f>IFERROR(VLOOKUP(B105,Rus!B:G,6,FALSE),"0")</f>
        <v>308</v>
      </c>
      <c r="K105" s="32">
        <f>IFERROR(VLOOKUP(B105,Mat_Prof!$A$2:$G$300,3,FALSE),"0")</f>
        <v>4</v>
      </c>
      <c r="L105" s="32" t="str">
        <f>IFERROR(VLOOKUP(B105,Mat_Prof!$A$2:$E$300,4,FALSE),"0")</f>
        <v>Математика профильная</v>
      </c>
      <c r="M105" s="32" t="str">
        <f>IFERROR(VLOOKUP(B105,Mat_Prof!$A$2:$G$300,5,FALSE),"0")</f>
        <v>47.250000000000000</v>
      </c>
      <c r="N105" s="32">
        <f>IFERROR(VLOOKUP(B105,Mat_Prof!$A$2:$G$300,6,FALSE),"0")</f>
        <v>189</v>
      </c>
      <c r="O105" s="32">
        <f>IFERROR(VLOOKUP(B105,Mat_Baz!$A$2:$F$300,3,FALSE),"0")</f>
        <v>1</v>
      </c>
      <c r="P105" s="32" t="str">
        <f>IFERROR(VLOOKUP(B105,Mat_Baz!$A$2:$F$300,4,FALSE),"0")</f>
        <v>Математика базовая</v>
      </c>
      <c r="Q105" s="32" t="str">
        <f>IFERROR(VLOOKUP(B105,Mat_Baz!$A$2:$F$300,5,FALSE),"0")</f>
        <v>81.000000000000000</v>
      </c>
      <c r="R105" s="32">
        <f>IFERROR(VLOOKUP(B105,Mat_Baz!$A$2:$F$300,6,FALSE),"0")</f>
        <v>81</v>
      </c>
    </row>
    <row r="106" spans="1:18" x14ac:dyDescent="0.2">
      <c r="A106" t="s">
        <v>11</v>
      </c>
      <c r="B106">
        <v>3102</v>
      </c>
      <c r="C106" t="s">
        <v>320</v>
      </c>
      <c r="D106" s="32">
        <f>IFERROR(VLOOKUP(B106,Rus_USPEH!$A$2:$C$300,3,FALSE),"0")</f>
        <v>9</v>
      </c>
      <c r="E106" s="32">
        <f>IFERROR(VLOOKUP(B106,Mat_Prof_USPEH!$A$2:$C$300,3,FALSE),"0")</f>
        <v>9</v>
      </c>
      <c r="F106" s="32">
        <f>IFERROR(VLOOKUP(B106,Mat_Baz_USPEH!$A$2:$C$300,3,FALSE),"0")</f>
        <v>6</v>
      </c>
      <c r="G106">
        <f>IFERROR(VLOOKUP(B106,Rus!B:G,3,FALSE),"0")</f>
        <v>15</v>
      </c>
      <c r="H106" t="str">
        <f>IFERROR(VLOOKUP(B106,Rus!B:G,4,FALSE),"0")</f>
        <v>Русский язык</v>
      </c>
      <c r="I106" t="str">
        <f>IFERROR(VLOOKUP(B106,Rus!B:G,5,FALSE),"0")</f>
        <v>61.600000000000000</v>
      </c>
      <c r="J106">
        <f>IFERROR(VLOOKUP(B106,Rus!B:G,6,FALSE),"0")</f>
        <v>924</v>
      </c>
      <c r="K106" s="32">
        <f>IFERROR(VLOOKUP(B106,Mat_Prof!$A$2:$G$300,3,FALSE),"0")</f>
        <v>9</v>
      </c>
      <c r="L106" s="32" t="str">
        <f>IFERROR(VLOOKUP(B106,Mat_Prof!$A$2:$E$300,4,FALSE),"0")</f>
        <v>Математика профильная</v>
      </c>
      <c r="M106" s="32" t="str">
        <f>IFERROR(VLOOKUP(B106,Mat_Prof!$A$2:$G$300,5,FALSE),"0")</f>
        <v>42.111111111111111</v>
      </c>
      <c r="N106" s="32">
        <f>IFERROR(VLOOKUP(B106,Mat_Prof!$A$2:$G$300,6,FALSE),"0")</f>
        <v>379</v>
      </c>
      <c r="O106" s="32">
        <f>IFERROR(VLOOKUP(B106,Mat_Baz!$A$2:$F$300,3,FALSE),"0")</f>
        <v>6</v>
      </c>
      <c r="P106" s="32" t="str">
        <f>IFERROR(VLOOKUP(B106,Mat_Baz!$A$2:$F$300,4,FALSE),"0")</f>
        <v>Математика базовая</v>
      </c>
      <c r="Q106" s="32" t="str">
        <f>IFERROR(VLOOKUP(B106,Mat_Baz!$A$2:$F$300,5,FALSE),"0")</f>
        <v>67.333333333333333</v>
      </c>
      <c r="R106" s="32">
        <f>IFERROR(VLOOKUP(B106,Mat_Baz!$A$2:$F$300,6,FALSE),"0")</f>
        <v>404</v>
      </c>
    </row>
    <row r="107" spans="1:18" x14ac:dyDescent="0.2">
      <c r="A107" t="s">
        <v>11</v>
      </c>
      <c r="B107">
        <v>3015</v>
      </c>
      <c r="C107" t="s">
        <v>178</v>
      </c>
      <c r="D107" s="32">
        <f>IFERROR(VLOOKUP(B107,Rus_USPEH!$A$2:$C$300,3,FALSE),"0")</f>
        <v>5</v>
      </c>
      <c r="E107" s="32">
        <f>IFERROR(VLOOKUP(B107,Mat_Prof_USPEH!$A$2:$C$300,3,FALSE),"0")</f>
        <v>5</v>
      </c>
      <c r="F107" s="32">
        <f>IFERROR(VLOOKUP(B107,Mat_Baz_USPEH!$A$2:$C$300,3,FALSE),"0")</f>
        <v>5</v>
      </c>
      <c r="G107">
        <f>IFERROR(VLOOKUP(B107,Rus!B:G,3,FALSE),"0")</f>
        <v>10</v>
      </c>
      <c r="H107" t="str">
        <f>IFERROR(VLOOKUP(B107,Rus!B:G,4,FALSE),"0")</f>
        <v>Русский язык</v>
      </c>
      <c r="I107" t="str">
        <f>IFERROR(VLOOKUP(B107,Rus!B:G,5,FALSE),"0")</f>
        <v>68.000000000000000</v>
      </c>
      <c r="J107">
        <f>IFERROR(VLOOKUP(B107,Rus!B:G,6,FALSE),"0")</f>
        <v>680</v>
      </c>
      <c r="K107" s="32">
        <f>IFERROR(VLOOKUP(B107,Mat_Prof!$A$2:$G$300,3,FALSE),"0")</f>
        <v>5</v>
      </c>
      <c r="L107" s="32" t="str">
        <f>IFERROR(VLOOKUP(B107,Mat_Prof!$A$2:$E$300,4,FALSE),"0")</f>
        <v>Математика профильная</v>
      </c>
      <c r="M107" s="32" t="str">
        <f>IFERROR(VLOOKUP(B107,Mat_Prof!$A$2:$G$300,5,FALSE),"0")</f>
        <v>59.600000000000000</v>
      </c>
      <c r="N107" s="32">
        <f>IFERROR(VLOOKUP(B107,Mat_Prof!$A$2:$G$300,6,FALSE),"0")</f>
        <v>298</v>
      </c>
      <c r="O107" s="32">
        <f>IFERROR(VLOOKUP(B107,Mat_Baz!$A$2:$F$300,3,FALSE),"0")</f>
        <v>5</v>
      </c>
      <c r="P107" s="32" t="str">
        <f>IFERROR(VLOOKUP(B107,Mat_Baz!$A$2:$F$300,4,FALSE),"0")</f>
        <v>Математика базовая</v>
      </c>
      <c r="Q107" s="32" t="str">
        <f>IFERROR(VLOOKUP(B107,Mat_Baz!$A$2:$F$300,5,FALSE),"0")</f>
        <v>72.200000000000000</v>
      </c>
      <c r="R107" s="32">
        <f>IFERROR(VLOOKUP(B107,Mat_Baz!$A$2:$F$300,6,FALSE),"0")</f>
        <v>361</v>
      </c>
    </row>
    <row r="108" spans="1:18" x14ac:dyDescent="0.2">
      <c r="A108" t="s">
        <v>11</v>
      </c>
      <c r="B108">
        <v>3002</v>
      </c>
      <c r="C108" t="s">
        <v>379</v>
      </c>
      <c r="D108" s="32">
        <f>IFERROR(VLOOKUP(B108,Rus_USPEH!$A$2:$C$300,3,FALSE),"0")</f>
        <v>3</v>
      </c>
      <c r="E108" s="32">
        <f>IFERROR(VLOOKUP(B108,Mat_Prof_USPEH!$A$2:$C$300,3,FALSE),"0")</f>
        <v>3</v>
      </c>
      <c r="F108" s="32">
        <f>IFERROR(VLOOKUP(B108,Mat_Baz_USPEH!$A$2:$C$300,3,FALSE),"0")</f>
        <v>1</v>
      </c>
      <c r="G108">
        <f>IFERROR(VLOOKUP(B108,Rus!B:G,3,FALSE),"0")</f>
        <v>4</v>
      </c>
      <c r="H108" t="str">
        <f>IFERROR(VLOOKUP(B108,Rus!B:G,4,FALSE),"0")</f>
        <v>Русский язык</v>
      </c>
      <c r="I108" t="str">
        <f>IFERROR(VLOOKUP(B108,Rus!B:G,5,FALSE),"0")</f>
        <v>50.500000000000000</v>
      </c>
      <c r="J108">
        <f>IFERROR(VLOOKUP(B108,Rus!B:G,6,FALSE),"0")</f>
        <v>202</v>
      </c>
      <c r="K108" s="32">
        <f>IFERROR(VLOOKUP(B108,Mat_Prof!$A$2:$G$300,3,FALSE),"0")</f>
        <v>3</v>
      </c>
      <c r="L108" s="32" t="str">
        <f>IFERROR(VLOOKUP(B108,Mat_Prof!$A$2:$E$300,4,FALSE),"0")</f>
        <v>Математика профильная</v>
      </c>
      <c r="M108" s="32" t="str">
        <f>IFERROR(VLOOKUP(B108,Mat_Prof!$A$2:$G$300,5,FALSE),"0")</f>
        <v>61.333333333333333</v>
      </c>
      <c r="N108" s="32">
        <f>IFERROR(VLOOKUP(B108,Mat_Prof!$A$2:$G$300,6,FALSE),"0")</f>
        <v>184</v>
      </c>
      <c r="O108" s="32">
        <f>IFERROR(VLOOKUP(B108,Mat_Baz!$A$2:$F$300,3,FALSE),"0")</f>
        <v>1</v>
      </c>
      <c r="P108" s="32" t="str">
        <f>IFERROR(VLOOKUP(B108,Mat_Baz!$A$2:$F$300,4,FALSE),"0")</f>
        <v>Математика базовая</v>
      </c>
      <c r="Q108" s="32" t="str">
        <f>IFERROR(VLOOKUP(B108,Mat_Baz!$A$2:$F$300,5,FALSE),"0")</f>
        <v>71.000000000000000</v>
      </c>
      <c r="R108" s="32">
        <f>IFERROR(VLOOKUP(B108,Mat_Baz!$A$2:$F$300,6,FALSE),"0")</f>
        <v>71</v>
      </c>
    </row>
    <row r="109" spans="1:18" x14ac:dyDescent="0.2">
      <c r="A109" t="s">
        <v>11</v>
      </c>
      <c r="B109">
        <v>3012</v>
      </c>
      <c r="C109" t="s">
        <v>861</v>
      </c>
      <c r="D109" s="32" t="str">
        <f>IFERROR(VLOOKUP(B109,Rus_USPEH!$A$2:$C$300,3,FALSE),"0")</f>
        <v>0</v>
      </c>
      <c r="E109" s="32" t="str">
        <f>IFERROR(VLOOKUP(B109,Mat_Prof_USPEH!$A$2:$C$300,3,FALSE),"0")</f>
        <v>0</v>
      </c>
      <c r="F109" s="32" t="str">
        <f>IFERROR(VLOOKUP(B109,Mat_Baz_USPEH!$A$2:$C$300,3,FALSE),"0")</f>
        <v>0</v>
      </c>
      <c r="G109" t="str">
        <f>IFERROR(VLOOKUP(B109,Rus!B:G,3,FALSE),"0")</f>
        <v>0</v>
      </c>
      <c r="H109" t="str">
        <f>IFERROR(VLOOKUP(B109,Rus!B:G,4,FALSE),"0")</f>
        <v>0</v>
      </c>
      <c r="I109" t="str">
        <f>IFERROR(VLOOKUP(B109,Rus!B:G,5,FALSE),"0")</f>
        <v>0</v>
      </c>
      <c r="J109" t="str">
        <f>IFERROR(VLOOKUP(B109,Rus!B:G,6,FALSE),"0")</f>
        <v>0</v>
      </c>
      <c r="K109" s="32" t="str">
        <f>IFERROR(VLOOKUP(B109,Mat_Prof!$A$2:$G$300,3,FALSE),"0")</f>
        <v>0</v>
      </c>
      <c r="L109" s="32" t="str">
        <f>IFERROR(VLOOKUP(B109,Mat_Prof!$A$2:$E$300,4,FALSE),"0")</f>
        <v>0</v>
      </c>
      <c r="M109" s="32" t="str">
        <f>IFERROR(VLOOKUP(B109,Mat_Prof!$A$2:$G$300,5,FALSE),"0")</f>
        <v>0</v>
      </c>
      <c r="N109" s="32" t="str">
        <f>IFERROR(VLOOKUP(B109,Mat_Prof!$A$2:$G$300,6,FALSE),"0")</f>
        <v>0</v>
      </c>
      <c r="O109" s="32" t="str">
        <f>IFERROR(VLOOKUP(B109,Mat_Baz!$A$2:$F$300,3,FALSE),"0")</f>
        <v>0</v>
      </c>
      <c r="P109" s="32" t="str">
        <f>IFERROR(VLOOKUP(B109,Mat_Baz!$A$2:$F$300,4,FALSE),"0")</f>
        <v>0</v>
      </c>
      <c r="Q109" s="32" t="str">
        <f>IFERROR(VLOOKUP(B109,Mat_Baz!$A$2:$F$300,5,FALSE),"0")</f>
        <v>0</v>
      </c>
      <c r="R109" s="32" t="str">
        <f>IFERROR(VLOOKUP(B109,Mat_Baz!$A$2:$F$300,6,FALSE),"0")</f>
        <v>0</v>
      </c>
    </row>
    <row r="110" spans="1:18" x14ac:dyDescent="0.2">
      <c r="A110" t="s">
        <v>11</v>
      </c>
      <c r="B110">
        <v>3008</v>
      </c>
      <c r="C110" t="s">
        <v>318</v>
      </c>
      <c r="D110" s="32" t="str">
        <f>IFERROR(VLOOKUP(B110,Rus_USPEH!$A$2:$C$300,3,FALSE),"0")</f>
        <v>0</v>
      </c>
      <c r="E110" s="32" t="str">
        <f>IFERROR(VLOOKUP(B110,Mat_Prof_USPEH!$A$2:$C$300,3,FALSE),"0")</f>
        <v>0</v>
      </c>
      <c r="F110" s="32">
        <f>IFERROR(VLOOKUP(B110,Mat_Baz_USPEH!$A$2:$C$300,3,FALSE),"0")</f>
        <v>1</v>
      </c>
      <c r="G110">
        <f>IFERROR(VLOOKUP(B110,Rus!B:G,3,FALSE),"0")</f>
        <v>1</v>
      </c>
      <c r="H110" t="str">
        <f>IFERROR(VLOOKUP(B110,Rus!B:G,4,FALSE),"0")</f>
        <v>Русский язык</v>
      </c>
      <c r="I110" t="str">
        <f>IFERROR(VLOOKUP(B110,Rus!B:G,5,FALSE),"0")</f>
        <v>61.000000000000000</v>
      </c>
      <c r="J110">
        <f>IFERROR(VLOOKUP(B110,Rus!B:G,6,FALSE),"0")</f>
        <v>61</v>
      </c>
      <c r="K110" s="32" t="str">
        <f>IFERROR(VLOOKUP(B110,Mat_Prof!$A$2:$G$300,3,FALSE),"0")</f>
        <v>0</v>
      </c>
      <c r="L110" s="32" t="str">
        <f>IFERROR(VLOOKUP(B110,Mat_Prof!$A$2:$E$300,4,FALSE),"0")</f>
        <v>0</v>
      </c>
      <c r="M110" s="32" t="str">
        <f>IFERROR(VLOOKUP(B110,Mat_Prof!$A$2:$G$300,5,FALSE),"0")</f>
        <v>0</v>
      </c>
      <c r="N110" s="32" t="str">
        <f>IFERROR(VLOOKUP(B110,Mat_Prof!$A$2:$G$300,6,FALSE),"0")</f>
        <v>0</v>
      </c>
      <c r="O110" s="32">
        <f>IFERROR(VLOOKUP(B110,Mat_Baz!$A$2:$F$300,3,FALSE),"0")</f>
        <v>1</v>
      </c>
      <c r="P110" s="32" t="str">
        <f>IFERROR(VLOOKUP(B110,Mat_Baz!$A$2:$F$300,4,FALSE),"0")</f>
        <v>Математика базовая</v>
      </c>
      <c r="Q110" s="32" t="str">
        <f>IFERROR(VLOOKUP(B110,Mat_Baz!$A$2:$F$300,5,FALSE),"0")</f>
        <v>57.000000000000000</v>
      </c>
      <c r="R110" s="32">
        <f>IFERROR(VLOOKUP(B110,Mat_Baz!$A$2:$F$300,6,FALSE),"0")</f>
        <v>57</v>
      </c>
    </row>
    <row r="111" spans="1:18" x14ac:dyDescent="0.2">
      <c r="A111" t="s">
        <v>11</v>
      </c>
      <c r="B111">
        <v>3011</v>
      </c>
      <c r="C111" t="s">
        <v>175</v>
      </c>
      <c r="D111" s="32">
        <f>IFERROR(VLOOKUP(B111,Rus_USPEH!$A$2:$C$300,3,FALSE),"0")</f>
        <v>2</v>
      </c>
      <c r="E111" s="32">
        <f>IFERROR(VLOOKUP(B111,Mat_Prof_USPEH!$A$2:$C$300,3,FALSE),"0")</f>
        <v>2</v>
      </c>
      <c r="F111" s="32">
        <f>IFERROR(VLOOKUP(B111,Mat_Baz_USPEH!$A$2:$C$300,3,FALSE),"0")</f>
        <v>4</v>
      </c>
      <c r="G111">
        <f>IFERROR(VLOOKUP(B111,Rus!B:G,3,FALSE),"0")</f>
        <v>6</v>
      </c>
      <c r="H111" t="str">
        <f>IFERROR(VLOOKUP(B111,Rus!B:G,4,FALSE),"0")</f>
        <v>Русский язык</v>
      </c>
      <c r="I111" t="str">
        <f>IFERROR(VLOOKUP(B111,Rus!B:G,5,FALSE),"0")</f>
        <v>63.666666666666666</v>
      </c>
      <c r="J111">
        <f>IFERROR(VLOOKUP(B111,Rus!B:G,6,FALSE),"0")</f>
        <v>382</v>
      </c>
      <c r="K111" s="32">
        <f>IFERROR(VLOOKUP(B111,Mat_Prof!$A$2:$G$300,3,FALSE),"0")</f>
        <v>2</v>
      </c>
      <c r="L111" s="32" t="str">
        <f>IFERROR(VLOOKUP(B111,Mat_Prof!$A$2:$E$300,4,FALSE),"0")</f>
        <v>Математика профильная</v>
      </c>
      <c r="M111" s="32" t="str">
        <f>IFERROR(VLOOKUP(B111,Mat_Prof!$A$2:$G$300,5,FALSE),"0")</f>
        <v>46.000000000000000</v>
      </c>
      <c r="N111" s="32">
        <f>IFERROR(VLOOKUP(B111,Mat_Prof!$A$2:$G$300,6,FALSE),"0")</f>
        <v>92</v>
      </c>
      <c r="O111" s="32">
        <f>IFERROR(VLOOKUP(B111,Mat_Baz!$A$2:$F$300,3,FALSE),"0")</f>
        <v>4</v>
      </c>
      <c r="P111" s="32" t="str">
        <f>IFERROR(VLOOKUP(B111,Mat_Baz!$A$2:$F$300,4,FALSE),"0")</f>
        <v>Математика базовая</v>
      </c>
      <c r="Q111" s="32" t="str">
        <f>IFERROR(VLOOKUP(B111,Mat_Baz!$A$2:$F$300,5,FALSE),"0")</f>
        <v>77.250000000000000</v>
      </c>
      <c r="R111" s="32">
        <f>IFERROR(VLOOKUP(B111,Mat_Baz!$A$2:$F$300,6,FALSE),"0")</f>
        <v>309</v>
      </c>
    </row>
    <row r="112" spans="1:18" x14ac:dyDescent="0.2">
      <c r="A112" t="s">
        <v>11</v>
      </c>
      <c r="B112">
        <v>3103</v>
      </c>
      <c r="C112" t="s">
        <v>181</v>
      </c>
      <c r="D112" s="32">
        <f>IFERROR(VLOOKUP(B112,Rus_USPEH!$A$2:$C$300,3,FALSE),"0")</f>
        <v>4</v>
      </c>
      <c r="E112" s="32">
        <f>IFERROR(VLOOKUP(B112,Mat_Prof_USPEH!$A$2:$C$300,3,FALSE),"0")</f>
        <v>4</v>
      </c>
      <c r="F112" s="32">
        <f>IFERROR(VLOOKUP(B112,Mat_Baz_USPEH!$A$2:$C$300,3,FALSE),"0")</f>
        <v>7</v>
      </c>
      <c r="G112">
        <f>IFERROR(VLOOKUP(B112,Rus!B:G,3,FALSE),"0")</f>
        <v>11</v>
      </c>
      <c r="H112" t="str">
        <f>IFERROR(VLOOKUP(B112,Rus!B:G,4,FALSE),"0")</f>
        <v>Русский язык</v>
      </c>
      <c r="I112" t="str">
        <f>IFERROR(VLOOKUP(B112,Rus!B:G,5,FALSE),"0")</f>
        <v>67.727272727272727</v>
      </c>
      <c r="J112">
        <f>IFERROR(VLOOKUP(B112,Rus!B:G,6,FALSE),"0")</f>
        <v>745</v>
      </c>
      <c r="K112" s="32">
        <f>IFERROR(VLOOKUP(B112,Mat_Prof!$A$2:$G$300,3,FALSE),"0")</f>
        <v>4</v>
      </c>
      <c r="L112" s="32" t="str">
        <f>IFERROR(VLOOKUP(B112,Mat_Prof!$A$2:$E$300,4,FALSE),"0")</f>
        <v>Математика профильная</v>
      </c>
      <c r="M112" s="32" t="str">
        <f>IFERROR(VLOOKUP(B112,Mat_Prof!$A$2:$G$300,5,FALSE),"0")</f>
        <v>58.500000000000000</v>
      </c>
      <c r="N112" s="32">
        <f>IFERROR(VLOOKUP(B112,Mat_Prof!$A$2:$G$300,6,FALSE),"0")</f>
        <v>234</v>
      </c>
      <c r="O112" s="32">
        <f>IFERROR(VLOOKUP(B112,Mat_Baz!$A$2:$F$300,3,FALSE),"0")</f>
        <v>7</v>
      </c>
      <c r="P112" s="32" t="str">
        <f>IFERROR(VLOOKUP(B112,Mat_Baz!$A$2:$F$300,4,FALSE),"0")</f>
        <v>Математика базовая</v>
      </c>
      <c r="Q112" s="32" t="str">
        <f>IFERROR(VLOOKUP(B112,Mat_Baz!$A$2:$F$300,5,FALSE),"0")</f>
        <v>68.000000000000000</v>
      </c>
      <c r="R112" s="32">
        <f>IFERROR(VLOOKUP(B112,Mat_Baz!$A$2:$F$300,6,FALSE),"0")</f>
        <v>476</v>
      </c>
    </row>
    <row r="113" spans="1:18" x14ac:dyDescent="0.2">
      <c r="A113" t="s">
        <v>11</v>
      </c>
      <c r="B113">
        <v>3703</v>
      </c>
      <c r="C113" t="s">
        <v>862</v>
      </c>
      <c r="D113" s="32" t="str">
        <f>IFERROR(VLOOKUP(B113,Rus_USPEH!$A$2:$C$300,3,FALSE),"0")</f>
        <v>0</v>
      </c>
      <c r="E113" s="32" t="str">
        <f>IFERROR(VLOOKUP(B113,Mat_Prof_USPEH!$A$2:$C$300,3,FALSE),"0")</f>
        <v>0</v>
      </c>
      <c r="F113" s="32" t="str">
        <f>IFERROR(VLOOKUP(B113,Mat_Baz_USPEH!$A$2:$C$300,3,FALSE),"0")</f>
        <v>0</v>
      </c>
      <c r="G113" t="str">
        <f>IFERROR(VLOOKUP(B113,Rus!B:G,3,FALSE),"0")</f>
        <v>0</v>
      </c>
      <c r="H113" t="str">
        <f>IFERROR(VLOOKUP(B113,Rus!B:G,4,FALSE),"0")</f>
        <v>0</v>
      </c>
      <c r="I113" t="str">
        <f>IFERROR(VLOOKUP(B113,Rus!B:G,5,FALSE),"0")</f>
        <v>0</v>
      </c>
      <c r="J113" t="str">
        <f>IFERROR(VLOOKUP(B113,Rus!B:G,6,FALSE),"0")</f>
        <v>0</v>
      </c>
      <c r="K113" s="32" t="str">
        <f>IFERROR(VLOOKUP(B113,Mat_Prof!$A$2:$G$300,3,FALSE),"0")</f>
        <v>0</v>
      </c>
      <c r="L113" s="32" t="str">
        <f>IFERROR(VLOOKUP(B113,Mat_Prof!$A$2:$E$300,4,FALSE),"0")</f>
        <v>0</v>
      </c>
      <c r="M113" s="32" t="str">
        <f>IFERROR(VLOOKUP(B113,Mat_Prof!$A$2:$G$300,5,FALSE),"0")</f>
        <v>0</v>
      </c>
      <c r="N113" s="32" t="str">
        <f>IFERROR(VLOOKUP(B113,Mat_Prof!$A$2:$G$300,6,FALSE),"0")</f>
        <v>0</v>
      </c>
      <c r="O113" s="32" t="str">
        <f>IFERROR(VLOOKUP(B113,Mat_Baz!$A$2:$F$300,3,FALSE),"0")</f>
        <v>0</v>
      </c>
      <c r="P113" s="32" t="str">
        <f>IFERROR(VLOOKUP(B113,Mat_Baz!$A$2:$F$300,4,FALSE),"0")</f>
        <v>0</v>
      </c>
      <c r="Q113" s="32" t="str">
        <f>IFERROR(VLOOKUP(B113,Mat_Baz!$A$2:$F$300,5,FALSE),"0")</f>
        <v>0</v>
      </c>
      <c r="R113" s="32" t="str">
        <f>IFERROR(VLOOKUP(B113,Mat_Baz!$A$2:$F$300,6,FALSE),"0")</f>
        <v>0</v>
      </c>
    </row>
    <row r="114" spans="1:18" x14ac:dyDescent="0.2">
      <c r="A114" t="s">
        <v>11</v>
      </c>
      <c r="B114">
        <v>3013</v>
      </c>
      <c r="C114" t="s">
        <v>176</v>
      </c>
      <c r="D114" s="32">
        <f>IFERROR(VLOOKUP(B114,Rus_USPEH!$A$2:$C$300,3,FALSE),"0")</f>
        <v>1</v>
      </c>
      <c r="E114" s="32">
        <f>IFERROR(VLOOKUP(B114,Mat_Prof_USPEH!$A$2:$C$300,3,FALSE),"0")</f>
        <v>1</v>
      </c>
      <c r="F114" s="32">
        <f>IFERROR(VLOOKUP(B114,Mat_Baz_USPEH!$A$2:$C$300,3,FALSE),"0")</f>
        <v>5</v>
      </c>
      <c r="G114">
        <f>IFERROR(VLOOKUP(B114,Rus!B:G,3,FALSE),"0")</f>
        <v>6</v>
      </c>
      <c r="H114" t="str">
        <f>IFERROR(VLOOKUP(B114,Rus!B:G,4,FALSE),"0")</f>
        <v>Русский язык</v>
      </c>
      <c r="I114" t="str">
        <f>IFERROR(VLOOKUP(B114,Rus!B:G,5,FALSE),"0")</f>
        <v>77.833333333333333</v>
      </c>
      <c r="J114">
        <f>IFERROR(VLOOKUP(B114,Rus!B:G,6,FALSE),"0")</f>
        <v>467</v>
      </c>
      <c r="K114" s="32">
        <f>IFERROR(VLOOKUP(B114,Mat_Prof!$A$2:$G$300,3,FALSE),"0")</f>
        <v>1</v>
      </c>
      <c r="L114" s="32" t="str">
        <f>IFERROR(VLOOKUP(B114,Mat_Prof!$A$2:$E$300,4,FALSE),"0")</f>
        <v>Математика профильная</v>
      </c>
      <c r="M114" s="32" t="str">
        <f>IFERROR(VLOOKUP(B114,Mat_Prof!$A$2:$G$300,5,FALSE),"0")</f>
        <v>70.000000000000000</v>
      </c>
      <c r="N114" s="32">
        <f>IFERROR(VLOOKUP(B114,Mat_Prof!$A$2:$G$300,6,FALSE),"0")</f>
        <v>70</v>
      </c>
      <c r="O114" s="32">
        <f>IFERROR(VLOOKUP(B114,Mat_Baz!$A$2:$F$300,3,FALSE),"0")</f>
        <v>5</v>
      </c>
      <c r="P114" s="32" t="str">
        <f>IFERROR(VLOOKUP(B114,Mat_Baz!$A$2:$F$300,4,FALSE),"0")</f>
        <v>Математика базовая</v>
      </c>
      <c r="Q114" s="32" t="str">
        <f>IFERROR(VLOOKUP(B114,Mat_Baz!$A$2:$F$300,5,FALSE),"0")</f>
        <v>77.000000000000000</v>
      </c>
      <c r="R114" s="32">
        <f>IFERROR(VLOOKUP(B114,Mat_Baz!$A$2:$F$300,6,FALSE),"0")</f>
        <v>385</v>
      </c>
    </row>
    <row r="115" spans="1:18" x14ac:dyDescent="0.2">
      <c r="A115" t="s">
        <v>11</v>
      </c>
      <c r="B115">
        <v>3104</v>
      </c>
      <c r="C115" t="s">
        <v>385</v>
      </c>
      <c r="D115" s="32">
        <f>IFERROR(VLOOKUP(B115,Rus_USPEH!$A$2:$C$300,3,FALSE),"0")</f>
        <v>9</v>
      </c>
      <c r="E115" s="32">
        <f>IFERROR(VLOOKUP(B115,Mat_Prof_USPEH!$A$2:$C$300,3,FALSE),"0")</f>
        <v>9</v>
      </c>
      <c r="F115" s="32">
        <f>IFERROR(VLOOKUP(B115,Mat_Baz_USPEH!$A$2:$C$300,3,FALSE),"0")</f>
        <v>6</v>
      </c>
      <c r="G115">
        <f>IFERROR(VLOOKUP(B115,Rus!B:G,3,FALSE),"0")</f>
        <v>15</v>
      </c>
      <c r="H115" t="str">
        <f>IFERROR(VLOOKUP(B115,Rus!B:G,4,FALSE),"0")</f>
        <v>Русский язык</v>
      </c>
      <c r="I115" t="str">
        <f>IFERROR(VLOOKUP(B115,Rus!B:G,5,FALSE),"0")</f>
        <v>79.800000000000000</v>
      </c>
      <c r="J115">
        <f>IFERROR(VLOOKUP(B115,Rus!B:G,6,FALSE),"0")</f>
        <v>1197</v>
      </c>
      <c r="K115" s="32">
        <f>IFERROR(VLOOKUP(B115,Mat_Prof!$A$2:$G$300,3,FALSE),"0")</f>
        <v>9</v>
      </c>
      <c r="L115" s="32" t="str">
        <f>IFERROR(VLOOKUP(B115,Mat_Prof!$A$2:$E$300,4,FALSE),"0")</f>
        <v>Математика профильная</v>
      </c>
      <c r="M115" s="32" t="str">
        <f>IFERROR(VLOOKUP(B115,Mat_Prof!$A$2:$G$300,5,FALSE),"0")</f>
        <v>73.555555555555555</v>
      </c>
      <c r="N115" s="32">
        <f>IFERROR(VLOOKUP(B115,Mat_Prof!$A$2:$G$300,6,FALSE),"0")</f>
        <v>662</v>
      </c>
      <c r="O115" s="32">
        <f>IFERROR(VLOOKUP(B115,Mat_Baz!$A$2:$F$300,3,FALSE),"0")</f>
        <v>6</v>
      </c>
      <c r="P115" s="32" t="str">
        <f>IFERROR(VLOOKUP(B115,Mat_Baz!$A$2:$F$300,4,FALSE),"0")</f>
        <v>Математика базовая</v>
      </c>
      <c r="Q115" s="32" t="str">
        <f>IFERROR(VLOOKUP(B115,Mat_Baz!$A$2:$F$300,5,FALSE),"0")</f>
        <v>88.666666666666666</v>
      </c>
      <c r="R115" s="32">
        <f>IFERROR(VLOOKUP(B115,Mat_Baz!$A$2:$F$300,6,FALSE),"0")</f>
        <v>532</v>
      </c>
    </row>
    <row r="116" spans="1:18" x14ac:dyDescent="0.2">
      <c r="A116" t="s">
        <v>11</v>
      </c>
      <c r="B116">
        <v>3101</v>
      </c>
      <c r="C116" t="s">
        <v>180</v>
      </c>
      <c r="D116" s="32">
        <f>IFERROR(VLOOKUP(B116,Rus_USPEH!$A$2:$C$300,3,FALSE),"0")</f>
        <v>8</v>
      </c>
      <c r="E116" s="32">
        <f>IFERROR(VLOOKUP(B116,Mat_Prof_USPEH!$A$2:$C$300,3,FALSE),"0")</f>
        <v>8</v>
      </c>
      <c r="F116" s="32">
        <f>IFERROR(VLOOKUP(B116,Mat_Baz_USPEH!$A$2:$C$300,3,FALSE),"0")</f>
        <v>10</v>
      </c>
      <c r="G116">
        <f>IFERROR(VLOOKUP(B116,Rus!B:G,3,FALSE),"0")</f>
        <v>18</v>
      </c>
      <c r="H116" t="str">
        <f>IFERROR(VLOOKUP(B116,Rus!B:G,4,FALSE),"0")</f>
        <v>Русский язык</v>
      </c>
      <c r="I116" t="str">
        <f>IFERROR(VLOOKUP(B116,Rus!B:G,5,FALSE),"0")</f>
        <v>70.666666666666666</v>
      </c>
      <c r="J116">
        <f>IFERROR(VLOOKUP(B116,Rus!B:G,6,FALSE),"0")</f>
        <v>1272</v>
      </c>
      <c r="K116" s="32">
        <f>IFERROR(VLOOKUP(B116,Mat_Prof!$A$2:$G$300,3,FALSE),"0")</f>
        <v>8</v>
      </c>
      <c r="L116" s="32" t="str">
        <f>IFERROR(VLOOKUP(B116,Mat_Prof!$A$2:$E$300,4,FALSE),"0")</f>
        <v>Математика профильная</v>
      </c>
      <c r="M116" s="32" t="str">
        <f>IFERROR(VLOOKUP(B116,Mat_Prof!$A$2:$G$300,5,FALSE),"0")</f>
        <v>56.875000000000000</v>
      </c>
      <c r="N116" s="32">
        <f>IFERROR(VLOOKUP(B116,Mat_Prof!$A$2:$G$300,6,FALSE),"0")</f>
        <v>455</v>
      </c>
      <c r="O116" s="32">
        <f>IFERROR(VLOOKUP(B116,Mat_Baz!$A$2:$F$300,3,FALSE),"0")</f>
        <v>10</v>
      </c>
      <c r="P116" s="32" t="str">
        <f>IFERROR(VLOOKUP(B116,Mat_Baz!$A$2:$F$300,4,FALSE),"0")</f>
        <v>Математика базовая</v>
      </c>
      <c r="Q116" s="32" t="str">
        <f>IFERROR(VLOOKUP(B116,Mat_Baz!$A$2:$F$300,5,FALSE),"0")</f>
        <v>71.500000000000000</v>
      </c>
      <c r="R116" s="32">
        <f>IFERROR(VLOOKUP(B116,Mat_Baz!$A$2:$F$300,6,FALSE),"0")</f>
        <v>715</v>
      </c>
    </row>
    <row r="117" spans="1:18" x14ac:dyDescent="0.2">
      <c r="A117" t="s">
        <v>12</v>
      </c>
      <c r="B117">
        <v>4008</v>
      </c>
      <c r="C117" t="s">
        <v>322</v>
      </c>
      <c r="D117" s="32" t="str">
        <f>IFERROR(VLOOKUP(B117,Rus_USPEH!$A$2:$C$300,3,FALSE),"0")</f>
        <v>0</v>
      </c>
      <c r="E117" s="32" t="str">
        <f>IFERROR(VLOOKUP(B117,Mat_Prof_USPEH!$A$2:$C$300,3,FALSE),"0")</f>
        <v>0</v>
      </c>
      <c r="F117" s="32">
        <f>IFERROR(VLOOKUP(B117,Mat_Baz_USPEH!$A$2:$C$300,3,FALSE),"0")</f>
        <v>2</v>
      </c>
      <c r="G117">
        <f>IFERROR(VLOOKUP(B117,Rus!B:G,3,FALSE),"0")</f>
        <v>2</v>
      </c>
      <c r="H117" t="str">
        <f>IFERROR(VLOOKUP(B117,Rus!B:G,4,FALSE),"0")</f>
        <v>Русский язык</v>
      </c>
      <c r="I117" t="str">
        <f>IFERROR(VLOOKUP(B117,Rus!B:G,5,FALSE),"0")</f>
        <v>50.000000000000000</v>
      </c>
      <c r="J117">
        <f>IFERROR(VLOOKUP(B117,Rus!B:G,6,FALSE),"0")</f>
        <v>100</v>
      </c>
      <c r="K117" s="32" t="str">
        <f>IFERROR(VLOOKUP(B117,Mat_Prof!$A$2:$G$300,3,FALSE),"0")</f>
        <v>0</v>
      </c>
      <c r="L117" s="32" t="str">
        <f>IFERROR(VLOOKUP(B117,Mat_Prof!$A$2:$E$300,4,FALSE),"0")</f>
        <v>0</v>
      </c>
      <c r="M117" s="32" t="str">
        <f>IFERROR(VLOOKUP(B117,Mat_Prof!$A$2:$G$300,5,FALSE),"0")</f>
        <v>0</v>
      </c>
      <c r="N117" s="32" t="str">
        <f>IFERROR(VLOOKUP(B117,Mat_Prof!$A$2:$G$300,6,FALSE),"0")</f>
        <v>0</v>
      </c>
      <c r="O117" s="32">
        <f>IFERROR(VLOOKUP(B117,Mat_Baz!$A$2:$F$300,3,FALSE),"0")</f>
        <v>2</v>
      </c>
      <c r="P117" s="32" t="str">
        <f>IFERROR(VLOOKUP(B117,Mat_Baz!$A$2:$F$300,4,FALSE),"0")</f>
        <v>Математика базовая</v>
      </c>
      <c r="Q117" s="32" t="str">
        <f>IFERROR(VLOOKUP(B117,Mat_Baz!$A$2:$F$300,5,FALSE),"0")</f>
        <v>66.500000000000000</v>
      </c>
      <c r="R117" s="32">
        <f>IFERROR(VLOOKUP(B117,Mat_Baz!$A$2:$F$300,6,FALSE),"0")</f>
        <v>133</v>
      </c>
    </row>
    <row r="118" spans="1:18" x14ac:dyDescent="0.2">
      <c r="A118" t="s">
        <v>12</v>
      </c>
      <c r="B118">
        <v>4012</v>
      </c>
      <c r="C118" t="s">
        <v>233</v>
      </c>
      <c r="D118" s="32">
        <f>IFERROR(VLOOKUP(B118,Rus_USPEH!$A$2:$C$300,3,FALSE),"0")</f>
        <v>3</v>
      </c>
      <c r="E118" s="32">
        <f>IFERROR(VLOOKUP(B118,Mat_Prof_USPEH!$A$2:$C$300,3,FALSE),"0")</f>
        <v>3</v>
      </c>
      <c r="F118" s="32">
        <f>IFERROR(VLOOKUP(B118,Mat_Baz_USPEH!$A$2:$C$300,3,FALSE),"0")</f>
        <v>2</v>
      </c>
      <c r="G118">
        <f>IFERROR(VLOOKUP(B118,Rus!B:G,3,FALSE),"0")</f>
        <v>5</v>
      </c>
      <c r="H118" t="str">
        <f>IFERROR(VLOOKUP(B118,Rus!B:G,4,FALSE),"0")</f>
        <v>Русский язык</v>
      </c>
      <c r="I118" t="str">
        <f>IFERROR(VLOOKUP(B118,Rus!B:G,5,FALSE),"0")</f>
        <v>42.200000000000000</v>
      </c>
      <c r="J118">
        <f>IFERROR(VLOOKUP(B118,Rus!B:G,6,FALSE),"0")</f>
        <v>211</v>
      </c>
      <c r="K118" s="32">
        <f>IFERROR(VLOOKUP(B118,Mat_Prof!$A$2:$G$300,3,FALSE),"0")</f>
        <v>4</v>
      </c>
      <c r="L118" s="32" t="str">
        <f>IFERROR(VLOOKUP(B118,Mat_Prof!$A$2:$E$300,4,FALSE),"0")</f>
        <v>Математика профильная</v>
      </c>
      <c r="M118" s="32" t="str">
        <f>IFERROR(VLOOKUP(B118,Mat_Prof!$A$2:$G$300,5,FALSE),"0")</f>
        <v>24.500000000000000</v>
      </c>
      <c r="N118" s="32">
        <f>IFERROR(VLOOKUP(B118,Mat_Prof!$A$2:$G$300,6,FALSE),"0")</f>
        <v>98</v>
      </c>
      <c r="O118" s="32">
        <f>IFERROR(VLOOKUP(B118,Mat_Baz!$A$2:$F$300,3,FALSE),"0")</f>
        <v>3</v>
      </c>
      <c r="P118" s="32" t="str">
        <f>IFERROR(VLOOKUP(B118,Mat_Baz!$A$2:$F$300,4,FALSE),"0")</f>
        <v>Математика базовая</v>
      </c>
      <c r="Q118" s="32" t="str">
        <f>IFERROR(VLOOKUP(B118,Mat_Baz!$A$2:$F$300,5,FALSE),"0")</f>
        <v>36.666666666666666</v>
      </c>
      <c r="R118" s="32">
        <f>IFERROR(VLOOKUP(B118,Mat_Baz!$A$2:$F$300,6,FALSE),"0")</f>
        <v>110</v>
      </c>
    </row>
    <row r="119" spans="1:18" x14ac:dyDescent="0.2">
      <c r="A119" t="s">
        <v>12</v>
      </c>
      <c r="B119">
        <v>4001</v>
      </c>
      <c r="C119" t="s">
        <v>81</v>
      </c>
      <c r="D119" s="32" t="str">
        <f>IFERROR(VLOOKUP(B119,Rus_USPEH!$A$2:$C$300,3,FALSE),"0")</f>
        <v>0</v>
      </c>
      <c r="E119" s="32" t="str">
        <f>IFERROR(VLOOKUP(B119,Mat_Prof_USPEH!$A$2:$C$300,3,FALSE),"0")</f>
        <v>0</v>
      </c>
      <c r="F119" s="32">
        <f>IFERROR(VLOOKUP(B119,Mat_Baz_USPEH!$A$2:$C$300,3,FALSE),"0")</f>
        <v>4</v>
      </c>
      <c r="G119">
        <f>IFERROR(VLOOKUP(B119,Rus!B:G,3,FALSE),"0")</f>
        <v>4</v>
      </c>
      <c r="H119" t="str">
        <f>IFERROR(VLOOKUP(B119,Rus!B:G,4,FALSE),"0")</f>
        <v>Русский язык</v>
      </c>
      <c r="I119" t="str">
        <f>IFERROR(VLOOKUP(B119,Rus!B:G,5,FALSE),"0")</f>
        <v>53.250000000000000</v>
      </c>
      <c r="J119">
        <f>IFERROR(VLOOKUP(B119,Rus!B:G,6,FALSE),"0")</f>
        <v>213</v>
      </c>
      <c r="K119" s="32" t="str">
        <f>IFERROR(VLOOKUP(B119,Mat_Prof!$A$2:$G$300,3,FALSE),"0")</f>
        <v>0</v>
      </c>
      <c r="L119" s="32" t="str">
        <f>IFERROR(VLOOKUP(B119,Mat_Prof!$A$2:$E$300,4,FALSE),"0")</f>
        <v>0</v>
      </c>
      <c r="M119" s="32" t="str">
        <f>IFERROR(VLOOKUP(B119,Mat_Prof!$A$2:$G$300,5,FALSE),"0")</f>
        <v>0</v>
      </c>
      <c r="N119" s="32" t="str">
        <f>IFERROR(VLOOKUP(B119,Mat_Prof!$A$2:$G$300,6,FALSE),"0")</f>
        <v>0</v>
      </c>
      <c r="O119" s="32">
        <f>IFERROR(VLOOKUP(B119,Mat_Baz!$A$2:$F$300,3,FALSE),"0")</f>
        <v>4</v>
      </c>
      <c r="P119" s="32" t="str">
        <f>IFERROR(VLOOKUP(B119,Mat_Baz!$A$2:$F$300,4,FALSE),"0")</f>
        <v>Математика базовая</v>
      </c>
      <c r="Q119" s="32" t="str">
        <f>IFERROR(VLOOKUP(B119,Mat_Baz!$A$2:$F$300,5,FALSE),"0")</f>
        <v>71.500000000000000</v>
      </c>
      <c r="R119" s="32">
        <f>IFERROR(VLOOKUP(B119,Mat_Baz!$A$2:$F$300,6,FALSE),"0")</f>
        <v>286</v>
      </c>
    </row>
    <row r="120" spans="1:18" x14ac:dyDescent="0.2">
      <c r="A120" t="s">
        <v>12</v>
      </c>
      <c r="B120">
        <v>4010</v>
      </c>
      <c r="C120" t="s">
        <v>390</v>
      </c>
      <c r="D120" s="32" t="str">
        <f>IFERROR(VLOOKUP(B120,Rus_USPEH!$A$2:$C$300,3,FALSE),"0")</f>
        <v>0</v>
      </c>
      <c r="E120" s="32" t="str">
        <f>IFERROR(VLOOKUP(B120,Mat_Prof_USPEH!$A$2:$C$300,3,FALSE),"0")</f>
        <v>0</v>
      </c>
      <c r="F120" s="32">
        <f>IFERROR(VLOOKUP(B120,Mat_Baz_USPEH!$A$2:$C$300,3,FALSE),"0")</f>
        <v>2</v>
      </c>
      <c r="G120">
        <f>IFERROR(VLOOKUP(B120,Rus!B:G,3,FALSE),"0")</f>
        <v>2</v>
      </c>
      <c r="H120" t="str">
        <f>IFERROR(VLOOKUP(B120,Rus!B:G,4,FALSE),"0")</f>
        <v>Русский язык</v>
      </c>
      <c r="I120" t="str">
        <f>IFERROR(VLOOKUP(B120,Rus!B:G,5,FALSE),"0")</f>
        <v>61.500000000000000</v>
      </c>
      <c r="J120">
        <f>IFERROR(VLOOKUP(B120,Rus!B:G,6,FALSE),"0")</f>
        <v>123</v>
      </c>
      <c r="K120" s="32" t="str">
        <f>IFERROR(VLOOKUP(B120,Mat_Prof!$A$2:$G$300,3,FALSE),"0")</f>
        <v>0</v>
      </c>
      <c r="L120" s="32" t="str">
        <f>IFERROR(VLOOKUP(B120,Mat_Prof!$A$2:$E$300,4,FALSE),"0")</f>
        <v>0</v>
      </c>
      <c r="M120" s="32" t="str">
        <f>IFERROR(VLOOKUP(B120,Mat_Prof!$A$2:$G$300,5,FALSE),"0")</f>
        <v>0</v>
      </c>
      <c r="N120" s="32" t="str">
        <f>IFERROR(VLOOKUP(B120,Mat_Prof!$A$2:$G$300,6,FALSE),"0")</f>
        <v>0</v>
      </c>
      <c r="O120" s="32">
        <f>IFERROR(VLOOKUP(B120,Mat_Baz!$A$2:$F$300,3,FALSE),"0")</f>
        <v>2</v>
      </c>
      <c r="P120" s="32" t="str">
        <f>IFERROR(VLOOKUP(B120,Mat_Baz!$A$2:$F$300,4,FALSE),"0")</f>
        <v>Математика базовая</v>
      </c>
      <c r="Q120" s="32" t="str">
        <f>IFERROR(VLOOKUP(B120,Mat_Baz!$A$2:$F$300,5,FALSE),"0")</f>
        <v>66.500000000000000</v>
      </c>
      <c r="R120" s="32">
        <f>IFERROR(VLOOKUP(B120,Mat_Baz!$A$2:$F$300,6,FALSE),"0")</f>
        <v>133</v>
      </c>
    </row>
    <row r="121" spans="1:18" x14ac:dyDescent="0.2">
      <c r="A121" t="s">
        <v>12</v>
      </c>
      <c r="B121">
        <v>4002</v>
      </c>
      <c r="C121" t="s">
        <v>266</v>
      </c>
      <c r="D121" s="32">
        <f>IFERROR(VLOOKUP(B121,Rus_USPEH!$A$2:$C$300,3,FALSE),"0")</f>
        <v>7</v>
      </c>
      <c r="E121" s="32">
        <f>IFERROR(VLOOKUP(B121,Mat_Prof_USPEH!$A$2:$C$300,3,FALSE),"0")</f>
        <v>7</v>
      </c>
      <c r="F121" s="32">
        <f>IFERROR(VLOOKUP(B121,Mat_Baz_USPEH!$A$2:$C$300,3,FALSE),"0")</f>
        <v>17</v>
      </c>
      <c r="G121">
        <f>IFERROR(VLOOKUP(B121,Rus!B:G,3,FALSE),"0")</f>
        <v>24</v>
      </c>
      <c r="H121" t="str">
        <f>IFERROR(VLOOKUP(B121,Rus!B:G,4,FALSE),"0")</f>
        <v>Русский язык</v>
      </c>
      <c r="I121" t="str">
        <f>IFERROR(VLOOKUP(B121,Rus!B:G,5,FALSE),"0")</f>
        <v>73.708333333333333</v>
      </c>
      <c r="J121">
        <f>IFERROR(VLOOKUP(B121,Rus!B:G,6,FALSE),"0")</f>
        <v>1769</v>
      </c>
      <c r="K121" s="32">
        <f>IFERROR(VLOOKUP(B121,Mat_Prof!$A$2:$G$300,3,FALSE),"0")</f>
        <v>7</v>
      </c>
      <c r="L121" s="32" t="str">
        <f>IFERROR(VLOOKUP(B121,Mat_Prof!$A$2:$E$300,4,FALSE),"0")</f>
        <v>Математика профильная</v>
      </c>
      <c r="M121" s="32" t="str">
        <f>IFERROR(VLOOKUP(B121,Mat_Prof!$A$2:$G$300,5,FALSE),"0")</f>
        <v>66.285714285714285</v>
      </c>
      <c r="N121" s="32">
        <f>IFERROR(VLOOKUP(B121,Mat_Prof!$A$2:$G$300,6,FALSE),"0")</f>
        <v>464</v>
      </c>
      <c r="O121" s="32">
        <f>IFERROR(VLOOKUP(B121,Mat_Baz!$A$2:$F$300,3,FALSE),"0")</f>
        <v>17</v>
      </c>
      <c r="P121" s="32" t="str">
        <f>IFERROR(VLOOKUP(B121,Mat_Baz!$A$2:$F$300,4,FALSE),"0")</f>
        <v>Математика базовая</v>
      </c>
      <c r="Q121" s="32" t="str">
        <f>IFERROR(VLOOKUP(B121,Mat_Baz!$A$2:$F$300,5,FALSE),"0")</f>
        <v>68.588235294117647</v>
      </c>
      <c r="R121" s="32">
        <f>IFERROR(VLOOKUP(B121,Mat_Baz!$A$2:$F$300,6,FALSE),"0")</f>
        <v>1166</v>
      </c>
    </row>
    <row r="122" spans="1:18" x14ac:dyDescent="0.2">
      <c r="A122" t="s">
        <v>12</v>
      </c>
      <c r="B122">
        <v>4003</v>
      </c>
      <c r="C122" t="s">
        <v>267</v>
      </c>
      <c r="D122" s="32">
        <f>IFERROR(VLOOKUP(B122,Rus_USPEH!$A$2:$C$300,3,FALSE),"0")</f>
        <v>5</v>
      </c>
      <c r="E122" s="32">
        <f>IFERROR(VLOOKUP(B122,Mat_Prof_USPEH!$A$2:$C$300,3,FALSE),"0")</f>
        <v>5</v>
      </c>
      <c r="F122" s="32" t="str">
        <f>IFERROR(VLOOKUP(B122,Mat_Baz_USPEH!$A$2:$C$300,3,FALSE),"0")</f>
        <v>0</v>
      </c>
      <c r="G122">
        <f>IFERROR(VLOOKUP(B122,Rus!B:G,3,FALSE),"0")</f>
        <v>5</v>
      </c>
      <c r="H122" t="str">
        <f>IFERROR(VLOOKUP(B122,Rus!B:G,4,FALSE),"0")</f>
        <v>Русский язык</v>
      </c>
      <c r="I122" t="str">
        <f>IFERROR(VLOOKUP(B122,Rus!B:G,5,FALSE),"0")</f>
        <v>47.600000000000000</v>
      </c>
      <c r="J122">
        <f>IFERROR(VLOOKUP(B122,Rus!B:G,6,FALSE),"0")</f>
        <v>238</v>
      </c>
      <c r="K122" s="32">
        <f>IFERROR(VLOOKUP(B122,Mat_Prof!$A$2:$G$300,3,FALSE),"0")</f>
        <v>5</v>
      </c>
      <c r="L122" s="32" t="str">
        <f>IFERROR(VLOOKUP(B122,Mat_Prof!$A$2:$E$300,4,FALSE),"0")</f>
        <v>Математика профильная</v>
      </c>
      <c r="M122" s="32" t="str">
        <f>IFERROR(VLOOKUP(B122,Mat_Prof!$A$2:$G$300,5,FALSE),"0")</f>
        <v>43.600000000000000</v>
      </c>
      <c r="N122" s="32">
        <f>IFERROR(VLOOKUP(B122,Mat_Prof!$A$2:$G$300,6,FALSE),"0")</f>
        <v>218</v>
      </c>
      <c r="O122" s="32" t="str">
        <f>IFERROR(VLOOKUP(B122,Mat_Baz!$A$2:$F$300,3,FALSE),"0")</f>
        <v>0</v>
      </c>
      <c r="P122" s="32" t="str">
        <f>IFERROR(VLOOKUP(B122,Mat_Baz!$A$2:$F$300,4,FALSE),"0")</f>
        <v>0</v>
      </c>
      <c r="Q122" s="32" t="str">
        <f>IFERROR(VLOOKUP(B122,Mat_Baz!$A$2:$F$300,5,FALSE),"0")</f>
        <v>0</v>
      </c>
      <c r="R122" s="32" t="str">
        <f>IFERROR(VLOOKUP(B122,Mat_Baz!$A$2:$F$300,6,FALSE),"0")</f>
        <v>0</v>
      </c>
    </row>
    <row r="123" spans="1:18" x14ac:dyDescent="0.2">
      <c r="A123" t="s">
        <v>12</v>
      </c>
      <c r="B123">
        <v>4006</v>
      </c>
      <c r="C123" t="s">
        <v>31</v>
      </c>
      <c r="D123" s="32">
        <f>IFERROR(VLOOKUP(B123,Rus_USPEH!$A$2:$C$300,3,FALSE),"0")</f>
        <v>1</v>
      </c>
      <c r="E123" s="32">
        <f>IFERROR(VLOOKUP(B123,Mat_Prof_USPEH!$A$2:$C$300,3,FALSE),"0")</f>
        <v>1</v>
      </c>
      <c r="F123" s="32">
        <f>IFERROR(VLOOKUP(B123,Mat_Baz_USPEH!$A$2:$C$300,3,FALSE),"0")</f>
        <v>9</v>
      </c>
      <c r="G123">
        <f>IFERROR(VLOOKUP(B123,Rus!B:G,3,FALSE),"0")</f>
        <v>10</v>
      </c>
      <c r="H123" t="str">
        <f>IFERROR(VLOOKUP(B123,Rus!B:G,4,FALSE),"0")</f>
        <v>Русский язык</v>
      </c>
      <c r="I123" t="str">
        <f>IFERROR(VLOOKUP(B123,Rus!B:G,5,FALSE),"0")</f>
        <v>55.600000000000000</v>
      </c>
      <c r="J123">
        <f>IFERROR(VLOOKUP(B123,Rus!B:G,6,FALSE),"0")</f>
        <v>556</v>
      </c>
      <c r="K123" s="32">
        <f>IFERROR(VLOOKUP(B123,Mat_Prof!$A$2:$G$300,3,FALSE),"0")</f>
        <v>1</v>
      </c>
      <c r="L123" s="32" t="str">
        <f>IFERROR(VLOOKUP(B123,Mat_Prof!$A$2:$E$300,4,FALSE),"0")</f>
        <v>Математика профильная</v>
      </c>
      <c r="M123" s="32" t="str">
        <f>IFERROR(VLOOKUP(B123,Mat_Prof!$A$2:$G$300,5,FALSE),"0")</f>
        <v>40.000000000000000</v>
      </c>
      <c r="N123" s="32">
        <f>IFERROR(VLOOKUP(B123,Mat_Prof!$A$2:$G$300,6,FALSE),"0")</f>
        <v>40</v>
      </c>
      <c r="O123" s="32">
        <f>IFERROR(VLOOKUP(B123,Mat_Baz!$A$2:$F$300,3,FALSE),"0")</f>
        <v>9</v>
      </c>
      <c r="P123" s="32" t="str">
        <f>IFERROR(VLOOKUP(B123,Mat_Baz!$A$2:$F$300,4,FALSE),"0")</f>
        <v>Математика базовая</v>
      </c>
      <c r="Q123" s="32" t="str">
        <f>IFERROR(VLOOKUP(B123,Mat_Baz!$A$2:$F$300,5,FALSE),"0")</f>
        <v>59.333333333333333</v>
      </c>
      <c r="R123" s="32">
        <f>IFERROR(VLOOKUP(B123,Mat_Baz!$A$2:$F$300,6,FALSE),"0")</f>
        <v>534</v>
      </c>
    </row>
    <row r="124" spans="1:18" x14ac:dyDescent="0.2">
      <c r="A124" t="s">
        <v>12</v>
      </c>
      <c r="B124">
        <v>4007</v>
      </c>
      <c r="C124" t="s">
        <v>389</v>
      </c>
      <c r="D124" s="32">
        <f>IFERROR(VLOOKUP(B124,Rus_USPEH!$A$2:$C$300,3,FALSE),"0")</f>
        <v>1</v>
      </c>
      <c r="E124" s="32">
        <f>IFERROR(VLOOKUP(B124,Mat_Prof_USPEH!$A$2:$C$300,3,FALSE),"0")</f>
        <v>1</v>
      </c>
      <c r="F124" s="32">
        <f>IFERROR(VLOOKUP(B124,Mat_Baz_USPEH!$A$2:$C$300,3,FALSE),"0")</f>
        <v>2</v>
      </c>
      <c r="G124">
        <f>IFERROR(VLOOKUP(B124,Rus!B:G,3,FALSE),"0")</f>
        <v>3</v>
      </c>
      <c r="H124" t="str">
        <f>IFERROR(VLOOKUP(B124,Rus!B:G,4,FALSE),"0")</f>
        <v>Русский язык</v>
      </c>
      <c r="I124" t="str">
        <f>IFERROR(VLOOKUP(B124,Rus!B:G,5,FALSE),"0")</f>
        <v>71.000000000000000</v>
      </c>
      <c r="J124">
        <f>IFERROR(VLOOKUP(B124,Rus!B:G,6,FALSE),"0")</f>
        <v>213</v>
      </c>
      <c r="K124" s="32">
        <f>IFERROR(VLOOKUP(B124,Mat_Prof!$A$2:$G$300,3,FALSE),"0")</f>
        <v>1</v>
      </c>
      <c r="L124" s="32" t="str">
        <f>IFERROR(VLOOKUP(B124,Mat_Prof!$A$2:$E$300,4,FALSE),"0")</f>
        <v>Математика профильная</v>
      </c>
      <c r="M124" s="32" t="str">
        <f>IFERROR(VLOOKUP(B124,Mat_Prof!$A$2:$G$300,5,FALSE),"0")</f>
        <v>64.000000000000000</v>
      </c>
      <c r="N124" s="32">
        <f>IFERROR(VLOOKUP(B124,Mat_Prof!$A$2:$G$300,6,FALSE),"0")</f>
        <v>64</v>
      </c>
      <c r="O124" s="32">
        <f>IFERROR(VLOOKUP(B124,Mat_Baz!$A$2:$F$300,3,FALSE),"0")</f>
        <v>2</v>
      </c>
      <c r="P124" s="32" t="str">
        <f>IFERROR(VLOOKUP(B124,Mat_Baz!$A$2:$F$300,4,FALSE),"0")</f>
        <v>Математика базовая</v>
      </c>
      <c r="Q124" s="32" t="str">
        <f>IFERROR(VLOOKUP(B124,Mat_Baz!$A$2:$F$300,5,FALSE),"0")</f>
        <v>90.500000000000000</v>
      </c>
      <c r="R124" s="32">
        <f>IFERROR(VLOOKUP(B124,Mat_Baz!$A$2:$F$300,6,FALSE),"0")</f>
        <v>181</v>
      </c>
    </row>
    <row r="125" spans="1:18" x14ac:dyDescent="0.2">
      <c r="A125" t="s">
        <v>12</v>
      </c>
      <c r="B125">
        <v>4005</v>
      </c>
      <c r="C125" t="s">
        <v>321</v>
      </c>
      <c r="D125" s="32" t="str">
        <f>IFERROR(VLOOKUP(B125,Rus_USPEH!$A$2:$C$300,3,FALSE),"0")</f>
        <v>0</v>
      </c>
      <c r="E125" s="32" t="str">
        <f>IFERROR(VLOOKUP(B125,Mat_Prof_USPEH!$A$2:$C$300,3,FALSE),"0")</f>
        <v>0</v>
      </c>
      <c r="F125" s="32">
        <f>IFERROR(VLOOKUP(B125,Mat_Baz_USPEH!$A$2:$C$300,3,FALSE),"0")</f>
        <v>1</v>
      </c>
      <c r="G125">
        <f>IFERROR(VLOOKUP(B125,Rus!B:G,3,FALSE),"0")</f>
        <v>2</v>
      </c>
      <c r="H125" t="str">
        <f>IFERROR(VLOOKUP(B125,Rus!B:G,4,FALSE),"0")</f>
        <v>Русский язык</v>
      </c>
      <c r="I125" t="str">
        <f>IFERROR(VLOOKUP(B125,Rus!B:G,5,FALSE),"0")</f>
        <v>46.000000000000000</v>
      </c>
      <c r="J125">
        <f>IFERROR(VLOOKUP(B125,Rus!B:G,6,FALSE),"0")</f>
        <v>92</v>
      </c>
      <c r="K125" s="32" t="str">
        <f>IFERROR(VLOOKUP(B125,Mat_Prof!$A$2:$G$300,3,FALSE),"0")</f>
        <v>0</v>
      </c>
      <c r="L125" s="32" t="str">
        <f>IFERROR(VLOOKUP(B125,Mat_Prof!$A$2:$E$300,4,FALSE),"0")</f>
        <v>0</v>
      </c>
      <c r="M125" s="32" t="str">
        <f>IFERROR(VLOOKUP(B125,Mat_Prof!$A$2:$G$300,5,FALSE),"0")</f>
        <v>0</v>
      </c>
      <c r="N125" s="32" t="str">
        <f>IFERROR(VLOOKUP(B125,Mat_Prof!$A$2:$G$300,6,FALSE),"0")</f>
        <v>0</v>
      </c>
      <c r="O125" s="32">
        <f>IFERROR(VLOOKUP(B125,Mat_Baz!$A$2:$F$300,3,FALSE),"0")</f>
        <v>2</v>
      </c>
      <c r="P125" s="32" t="str">
        <f>IFERROR(VLOOKUP(B125,Mat_Baz!$A$2:$F$300,4,FALSE),"0")</f>
        <v>Математика базовая</v>
      </c>
      <c r="Q125" s="32" t="str">
        <f>IFERROR(VLOOKUP(B125,Mat_Baz!$A$2:$F$300,5,FALSE),"0")</f>
        <v>50.000000000000000</v>
      </c>
      <c r="R125" s="32">
        <f>IFERROR(VLOOKUP(B125,Mat_Baz!$A$2:$F$300,6,FALSE),"0")</f>
        <v>100</v>
      </c>
    </row>
    <row r="126" spans="1:18" x14ac:dyDescent="0.2">
      <c r="A126" t="s">
        <v>13</v>
      </c>
      <c r="B126">
        <v>5028</v>
      </c>
      <c r="C126" t="s">
        <v>335</v>
      </c>
      <c r="D126" s="32" t="str">
        <f>IFERROR(VLOOKUP(B126,Rus_USPEH!$A$2:$C$300,3,FALSE),"0")</f>
        <v>0</v>
      </c>
      <c r="E126" s="32" t="str">
        <f>IFERROR(VLOOKUP(B126,Mat_Prof_USPEH!$A$2:$C$300,3,FALSE),"0")</f>
        <v>0</v>
      </c>
      <c r="F126" s="32">
        <f>IFERROR(VLOOKUP(B126,Mat_Baz_USPEH!$A$2:$C$300,3,FALSE),"0")</f>
        <v>2</v>
      </c>
      <c r="G126">
        <f>IFERROR(VLOOKUP(B126,Rus!B:G,3,FALSE),"0")</f>
        <v>2</v>
      </c>
      <c r="H126" t="str">
        <f>IFERROR(VLOOKUP(B126,Rus!B:G,4,FALSE),"0")</f>
        <v>Русский язык</v>
      </c>
      <c r="I126" t="str">
        <f>IFERROR(VLOOKUP(B126,Rus!B:G,5,FALSE),"0")</f>
        <v>53.500000000000000</v>
      </c>
      <c r="J126">
        <f>IFERROR(VLOOKUP(B126,Rus!B:G,6,FALSE),"0")</f>
        <v>107</v>
      </c>
      <c r="K126" s="32" t="str">
        <f>IFERROR(VLOOKUP(B126,Mat_Prof!$A$2:$G$300,3,FALSE),"0")</f>
        <v>0</v>
      </c>
      <c r="L126" s="32" t="str">
        <f>IFERROR(VLOOKUP(B126,Mat_Prof!$A$2:$E$300,4,FALSE),"0")</f>
        <v>0</v>
      </c>
      <c r="M126" s="32" t="str">
        <f>IFERROR(VLOOKUP(B126,Mat_Prof!$A$2:$G$300,5,FALSE),"0")</f>
        <v>0</v>
      </c>
      <c r="N126" s="32" t="str">
        <f>IFERROR(VLOOKUP(B126,Mat_Prof!$A$2:$G$300,6,FALSE),"0")</f>
        <v>0</v>
      </c>
      <c r="O126" s="32">
        <f>IFERROR(VLOOKUP(B126,Mat_Baz!$A$2:$F$300,3,FALSE),"0")</f>
        <v>2</v>
      </c>
      <c r="P126" s="32" t="str">
        <f>IFERROR(VLOOKUP(B126,Mat_Baz!$A$2:$F$300,4,FALSE),"0")</f>
        <v>Математика базовая</v>
      </c>
      <c r="Q126" s="32" t="str">
        <f>IFERROR(VLOOKUP(B126,Mat_Baz!$A$2:$F$300,5,FALSE),"0")</f>
        <v>78.500000000000000</v>
      </c>
      <c r="R126" s="32">
        <f>IFERROR(VLOOKUP(B126,Mat_Baz!$A$2:$F$300,6,FALSE),"0")</f>
        <v>157</v>
      </c>
    </row>
    <row r="127" spans="1:18" x14ac:dyDescent="0.2">
      <c r="A127" t="s">
        <v>13</v>
      </c>
      <c r="B127">
        <v>5023</v>
      </c>
      <c r="C127" t="s">
        <v>197</v>
      </c>
      <c r="D127" s="32">
        <f>IFERROR(VLOOKUP(B127,Rus_USPEH!$A$2:$C$300,3,FALSE),"0")</f>
        <v>2</v>
      </c>
      <c r="E127" s="32">
        <f>IFERROR(VLOOKUP(B127,Mat_Prof_USPEH!$A$2:$C$300,3,FALSE),"0")</f>
        <v>2</v>
      </c>
      <c r="F127" s="32">
        <f>IFERROR(VLOOKUP(B127,Mat_Baz_USPEH!$A$2:$C$300,3,FALSE),"0")</f>
        <v>4</v>
      </c>
      <c r="G127">
        <f>IFERROR(VLOOKUP(B127,Rus!B:G,3,FALSE),"0")</f>
        <v>6</v>
      </c>
      <c r="H127" t="str">
        <f>IFERROR(VLOOKUP(B127,Rus!B:G,4,FALSE),"0")</f>
        <v>Русский язык</v>
      </c>
      <c r="I127" t="str">
        <f>IFERROR(VLOOKUP(B127,Rus!B:G,5,FALSE),"0")</f>
        <v>64.166666666666666</v>
      </c>
      <c r="J127">
        <f>IFERROR(VLOOKUP(B127,Rus!B:G,6,FALSE),"0")</f>
        <v>385</v>
      </c>
      <c r="K127" s="32">
        <f>IFERROR(VLOOKUP(B127,Mat_Prof!$A$2:$G$300,3,FALSE),"0")</f>
        <v>2</v>
      </c>
      <c r="L127" s="32" t="str">
        <f>IFERROR(VLOOKUP(B127,Mat_Prof!$A$2:$E$300,4,FALSE),"0")</f>
        <v>Математика профильная</v>
      </c>
      <c r="M127" s="32" t="str">
        <f>IFERROR(VLOOKUP(B127,Mat_Prof!$A$2:$G$300,5,FALSE),"0")</f>
        <v>64.000000000000000</v>
      </c>
      <c r="N127" s="32">
        <f>IFERROR(VLOOKUP(B127,Mat_Prof!$A$2:$G$300,6,FALSE),"0")</f>
        <v>128</v>
      </c>
      <c r="O127" s="32">
        <f>IFERROR(VLOOKUP(B127,Mat_Baz!$A$2:$F$300,3,FALSE),"0")</f>
        <v>4</v>
      </c>
      <c r="P127" s="32" t="str">
        <f>IFERROR(VLOOKUP(B127,Mat_Baz!$A$2:$F$300,4,FALSE),"0")</f>
        <v>Математика базовая</v>
      </c>
      <c r="Q127" s="32" t="str">
        <f>IFERROR(VLOOKUP(B127,Mat_Baz!$A$2:$F$300,5,FALSE),"0")</f>
        <v>63.000000000000000</v>
      </c>
      <c r="R127" s="32">
        <f>IFERROR(VLOOKUP(B127,Mat_Baz!$A$2:$F$300,6,FALSE),"0")</f>
        <v>252</v>
      </c>
    </row>
    <row r="128" spans="1:18" x14ac:dyDescent="0.2">
      <c r="A128" t="s">
        <v>13</v>
      </c>
      <c r="B128">
        <v>5001</v>
      </c>
      <c r="C128" t="s">
        <v>182</v>
      </c>
      <c r="D128" s="32">
        <f>IFERROR(VLOOKUP(B128,Rus_USPEH!$A$2:$C$300,3,FALSE),"0")</f>
        <v>9</v>
      </c>
      <c r="E128" s="32">
        <f>IFERROR(VLOOKUP(B128,Mat_Prof_USPEH!$A$2:$C$300,3,FALSE),"0")</f>
        <v>9</v>
      </c>
      <c r="F128" s="32">
        <f>IFERROR(VLOOKUP(B128,Mat_Baz_USPEH!$A$2:$C$300,3,FALSE),"0")</f>
        <v>15</v>
      </c>
      <c r="G128">
        <f>IFERROR(VLOOKUP(B128,Rus!B:G,3,FALSE),"0")</f>
        <v>24</v>
      </c>
      <c r="H128" t="str">
        <f>IFERROR(VLOOKUP(B128,Rus!B:G,4,FALSE),"0")</f>
        <v>Русский язык</v>
      </c>
      <c r="I128" t="str">
        <f>IFERROR(VLOOKUP(B128,Rus!B:G,5,FALSE),"0")</f>
        <v>71.291666666666666</v>
      </c>
      <c r="J128">
        <f>IFERROR(VLOOKUP(B128,Rus!B:G,6,FALSE),"0")</f>
        <v>1711</v>
      </c>
      <c r="K128" s="32">
        <f>IFERROR(VLOOKUP(B128,Mat_Prof!$A$2:$G$300,3,FALSE),"0")</f>
        <v>9</v>
      </c>
      <c r="L128" s="32" t="str">
        <f>IFERROR(VLOOKUP(B128,Mat_Prof!$A$2:$E$300,4,FALSE),"0")</f>
        <v>Математика профильная</v>
      </c>
      <c r="M128" s="32" t="str">
        <f>IFERROR(VLOOKUP(B128,Mat_Prof!$A$2:$G$300,5,FALSE),"0")</f>
        <v>48.666666666666666</v>
      </c>
      <c r="N128" s="32">
        <f>IFERROR(VLOOKUP(B128,Mat_Prof!$A$2:$G$300,6,FALSE),"0")</f>
        <v>438</v>
      </c>
      <c r="O128" s="32">
        <f>IFERROR(VLOOKUP(B128,Mat_Baz!$A$2:$F$300,3,FALSE),"0")</f>
        <v>15</v>
      </c>
      <c r="P128" s="32" t="str">
        <f>IFERROR(VLOOKUP(B128,Mat_Baz!$A$2:$F$300,4,FALSE),"0")</f>
        <v>Математика базовая</v>
      </c>
      <c r="Q128" s="32" t="str">
        <f>IFERROR(VLOOKUP(B128,Mat_Baz!$A$2:$F$300,5,FALSE),"0")</f>
        <v>81.533333333333333</v>
      </c>
      <c r="R128" s="32">
        <f>IFERROR(VLOOKUP(B128,Mat_Baz!$A$2:$F$300,6,FALSE),"0")</f>
        <v>1223</v>
      </c>
    </row>
    <row r="129" spans="1:18" x14ac:dyDescent="0.2">
      <c r="A129" t="s">
        <v>13</v>
      </c>
      <c r="B129">
        <v>5020</v>
      </c>
      <c r="C129" t="s">
        <v>194</v>
      </c>
      <c r="D129" s="32" t="str">
        <f>IFERROR(VLOOKUP(B129,Rus_USPEH!$A$2:$C$300,3,FALSE),"0")</f>
        <v>0</v>
      </c>
      <c r="E129" s="32" t="str">
        <f>IFERROR(VLOOKUP(B129,Mat_Prof_USPEH!$A$2:$C$300,3,FALSE),"0")</f>
        <v>0</v>
      </c>
      <c r="F129" s="32">
        <f>IFERROR(VLOOKUP(B129,Mat_Baz_USPEH!$A$2:$C$300,3,FALSE),"0")</f>
        <v>1</v>
      </c>
      <c r="G129">
        <f>IFERROR(VLOOKUP(B129,Rus!B:G,3,FALSE),"0")</f>
        <v>1</v>
      </c>
      <c r="H129" t="str">
        <f>IFERROR(VLOOKUP(B129,Rus!B:G,4,FALSE),"0")</f>
        <v>Русский язык</v>
      </c>
      <c r="I129" t="str">
        <f>IFERROR(VLOOKUP(B129,Rus!B:G,5,FALSE),"0")</f>
        <v>65.000000000000000</v>
      </c>
      <c r="J129">
        <f>IFERROR(VLOOKUP(B129,Rus!B:G,6,FALSE),"0")</f>
        <v>65</v>
      </c>
      <c r="K129" s="32" t="str">
        <f>IFERROR(VLOOKUP(B129,Mat_Prof!$A$2:$G$300,3,FALSE),"0")</f>
        <v>0</v>
      </c>
      <c r="L129" s="32" t="str">
        <f>IFERROR(VLOOKUP(B129,Mat_Prof!$A$2:$E$300,4,FALSE),"0")</f>
        <v>0</v>
      </c>
      <c r="M129" s="32" t="str">
        <f>IFERROR(VLOOKUP(B129,Mat_Prof!$A$2:$G$300,5,FALSE),"0")</f>
        <v>0</v>
      </c>
      <c r="N129" s="32" t="str">
        <f>IFERROR(VLOOKUP(B129,Mat_Prof!$A$2:$G$300,6,FALSE),"0")</f>
        <v>0</v>
      </c>
      <c r="O129" s="32">
        <f>IFERROR(VLOOKUP(B129,Mat_Baz!$A$2:$F$300,3,FALSE),"0")</f>
        <v>1</v>
      </c>
      <c r="P129" s="32" t="str">
        <f>IFERROR(VLOOKUP(B129,Mat_Baz!$A$2:$F$300,4,FALSE),"0")</f>
        <v>Математика базовая</v>
      </c>
      <c r="Q129" s="32" t="str">
        <f>IFERROR(VLOOKUP(B129,Mat_Baz!$A$2:$F$300,5,FALSE),"0")</f>
        <v>95.000000000000000</v>
      </c>
      <c r="R129" s="32">
        <f>IFERROR(VLOOKUP(B129,Mat_Baz!$A$2:$F$300,6,FALSE),"0")</f>
        <v>95</v>
      </c>
    </row>
    <row r="130" spans="1:18" x14ac:dyDescent="0.2">
      <c r="A130" t="s">
        <v>13</v>
      </c>
      <c r="B130">
        <v>5004</v>
      </c>
      <c r="C130" t="s">
        <v>189</v>
      </c>
      <c r="D130" s="32">
        <f>IFERROR(VLOOKUP(B130,Rus_USPEH!$A$2:$C$300,3,FALSE),"0")</f>
        <v>20</v>
      </c>
      <c r="E130" s="32">
        <f>IFERROR(VLOOKUP(B130,Mat_Prof_USPEH!$A$2:$C$300,3,FALSE),"0")</f>
        <v>20</v>
      </c>
      <c r="F130" s="32">
        <f>IFERROR(VLOOKUP(B130,Mat_Baz_USPEH!$A$2:$C$300,3,FALSE),"0")</f>
        <v>20</v>
      </c>
      <c r="G130">
        <f>IFERROR(VLOOKUP(B130,Rus!B:G,3,FALSE),"0")</f>
        <v>39</v>
      </c>
      <c r="H130" t="str">
        <f>IFERROR(VLOOKUP(B130,Rus!B:G,4,FALSE),"0")</f>
        <v>Русский язык</v>
      </c>
      <c r="I130" t="str">
        <f>IFERROR(VLOOKUP(B130,Rus!B:G,5,FALSE),"0")</f>
        <v>59.282051282051282</v>
      </c>
      <c r="J130">
        <f>IFERROR(VLOOKUP(B130,Rus!B:G,6,FALSE),"0")</f>
        <v>2312</v>
      </c>
      <c r="K130" s="32">
        <f>IFERROR(VLOOKUP(B130,Mat_Prof!$A$2:$G$300,3,FALSE),"0")</f>
        <v>21</v>
      </c>
      <c r="L130" s="32" t="str">
        <f>IFERROR(VLOOKUP(B130,Mat_Prof!$A$2:$E$300,4,FALSE),"0")</f>
        <v>Математика профильная</v>
      </c>
      <c r="M130" s="32" t="str">
        <f>IFERROR(VLOOKUP(B130,Mat_Prof!$A$2:$G$300,5,FALSE),"0")</f>
        <v>54.714285714285714</v>
      </c>
      <c r="N130" s="32">
        <f>IFERROR(VLOOKUP(B130,Mat_Prof!$A$2:$G$300,6,FALSE),"0")</f>
        <v>1149</v>
      </c>
      <c r="O130" s="32">
        <f>IFERROR(VLOOKUP(B130,Mat_Baz!$A$2:$F$300,3,FALSE),"0")</f>
        <v>19</v>
      </c>
      <c r="P130" s="32" t="str">
        <f>IFERROR(VLOOKUP(B130,Mat_Baz!$A$2:$F$300,4,FALSE),"0")</f>
        <v>Математика базовая</v>
      </c>
      <c r="Q130" s="32" t="str">
        <f>IFERROR(VLOOKUP(B130,Mat_Baz!$A$2:$F$300,5,FALSE),"0")</f>
        <v>64.052631578947368</v>
      </c>
      <c r="R130" s="32">
        <f>IFERROR(VLOOKUP(B130,Mat_Baz!$A$2:$F$300,6,FALSE),"0")</f>
        <v>1217</v>
      </c>
    </row>
    <row r="131" spans="1:18" x14ac:dyDescent="0.2">
      <c r="A131" t="s">
        <v>13</v>
      </c>
      <c r="B131">
        <v>5026</v>
      </c>
      <c r="C131" t="s">
        <v>44</v>
      </c>
      <c r="D131" s="32">
        <f>IFERROR(VLOOKUP(B131,Rus_USPEH!$A$2:$C$300,3,FALSE),"0")</f>
        <v>2</v>
      </c>
      <c r="E131" s="32">
        <f>IFERROR(VLOOKUP(B131,Mat_Prof_USPEH!$A$2:$C$300,3,FALSE),"0")</f>
        <v>2</v>
      </c>
      <c r="F131" s="32">
        <f>IFERROR(VLOOKUP(B131,Mat_Baz_USPEH!$A$2:$C$300,3,FALSE),"0")</f>
        <v>3</v>
      </c>
      <c r="G131">
        <f>IFERROR(VLOOKUP(B131,Rus!B:G,3,FALSE),"0")</f>
        <v>5</v>
      </c>
      <c r="H131" t="str">
        <f>IFERROR(VLOOKUP(B131,Rus!B:G,4,FALSE),"0")</f>
        <v>Русский язык</v>
      </c>
      <c r="I131" t="str">
        <f>IFERROR(VLOOKUP(B131,Rus!B:G,5,FALSE),"0")</f>
        <v>70.800000000000000</v>
      </c>
      <c r="J131">
        <f>IFERROR(VLOOKUP(B131,Rus!B:G,6,FALSE),"0")</f>
        <v>354</v>
      </c>
      <c r="K131" s="32">
        <f>IFERROR(VLOOKUP(B131,Mat_Prof!$A$2:$G$300,3,FALSE),"0")</f>
        <v>2</v>
      </c>
      <c r="L131" s="32" t="str">
        <f>IFERROR(VLOOKUP(B131,Mat_Prof!$A$2:$E$300,4,FALSE),"0")</f>
        <v>Математика профильная</v>
      </c>
      <c r="M131" s="32" t="str">
        <f>IFERROR(VLOOKUP(B131,Mat_Prof!$A$2:$G$300,5,FALSE),"0")</f>
        <v>37.000000000000000</v>
      </c>
      <c r="N131" s="32">
        <f>IFERROR(VLOOKUP(B131,Mat_Prof!$A$2:$G$300,6,FALSE),"0")</f>
        <v>74</v>
      </c>
      <c r="O131" s="32">
        <f>IFERROR(VLOOKUP(B131,Mat_Baz!$A$2:$F$300,3,FALSE),"0")</f>
        <v>3</v>
      </c>
      <c r="P131" s="32" t="str">
        <f>IFERROR(VLOOKUP(B131,Mat_Baz!$A$2:$F$300,4,FALSE),"0")</f>
        <v>Математика базовая</v>
      </c>
      <c r="Q131" s="32" t="str">
        <f>IFERROR(VLOOKUP(B131,Mat_Baz!$A$2:$F$300,5,FALSE),"0")</f>
        <v>88.666666666666666</v>
      </c>
      <c r="R131" s="32">
        <f>IFERROR(VLOOKUP(B131,Mat_Baz!$A$2:$F$300,6,FALSE),"0")</f>
        <v>266</v>
      </c>
    </row>
    <row r="132" spans="1:18" x14ac:dyDescent="0.2">
      <c r="A132" t="s">
        <v>13</v>
      </c>
      <c r="B132">
        <v>5019</v>
      </c>
      <c r="C132" t="s">
        <v>41</v>
      </c>
      <c r="D132" s="32" t="str">
        <f>IFERROR(VLOOKUP(B132,Rus_USPEH!$A$2:$C$300,3,FALSE),"0")</f>
        <v>0</v>
      </c>
      <c r="E132" s="32" t="str">
        <f>IFERROR(VLOOKUP(B132,Mat_Prof_USPEH!$A$2:$C$300,3,FALSE),"0")</f>
        <v>0</v>
      </c>
      <c r="F132" s="32">
        <f>IFERROR(VLOOKUP(B132,Mat_Baz_USPEH!$A$2:$C$300,3,FALSE),"0")</f>
        <v>3</v>
      </c>
      <c r="G132">
        <f>IFERROR(VLOOKUP(B132,Rus!B:G,3,FALSE),"0")</f>
        <v>4</v>
      </c>
      <c r="H132" t="str">
        <f>IFERROR(VLOOKUP(B132,Rus!B:G,4,FALSE),"0")</f>
        <v>Русский язык</v>
      </c>
      <c r="I132" t="str">
        <f>IFERROR(VLOOKUP(B132,Rus!B:G,5,FALSE),"0")</f>
        <v>50.250000000000000</v>
      </c>
      <c r="J132">
        <f>IFERROR(VLOOKUP(B132,Rus!B:G,6,FALSE),"0")</f>
        <v>201</v>
      </c>
      <c r="K132" s="32" t="str">
        <f>IFERROR(VLOOKUP(B132,Mat_Prof!$A$2:$G$300,3,FALSE),"0")</f>
        <v>0</v>
      </c>
      <c r="L132" s="32" t="str">
        <f>IFERROR(VLOOKUP(B132,Mat_Prof!$A$2:$E$300,4,FALSE),"0")</f>
        <v>0</v>
      </c>
      <c r="M132" s="32" t="str">
        <f>IFERROR(VLOOKUP(B132,Mat_Prof!$A$2:$G$300,5,FALSE),"0")</f>
        <v>0</v>
      </c>
      <c r="N132" s="32" t="str">
        <f>IFERROR(VLOOKUP(B132,Mat_Prof!$A$2:$G$300,6,FALSE),"0")</f>
        <v>0</v>
      </c>
      <c r="O132" s="32">
        <f>IFERROR(VLOOKUP(B132,Mat_Baz!$A$2:$F$300,3,FALSE),"0")</f>
        <v>4</v>
      </c>
      <c r="P132" s="32" t="str">
        <f>IFERROR(VLOOKUP(B132,Mat_Baz!$A$2:$F$300,4,FALSE),"0")</f>
        <v>Математика базовая</v>
      </c>
      <c r="Q132" s="32" t="str">
        <f>IFERROR(VLOOKUP(B132,Mat_Baz!$A$2:$F$300,5,FALSE),"0")</f>
        <v>44.000000000000000</v>
      </c>
      <c r="R132" s="32">
        <f>IFERROR(VLOOKUP(B132,Mat_Baz!$A$2:$F$300,6,FALSE),"0")</f>
        <v>176</v>
      </c>
    </row>
    <row r="133" spans="1:18" x14ac:dyDescent="0.2">
      <c r="A133" t="s">
        <v>13</v>
      </c>
      <c r="B133">
        <v>5024</v>
      </c>
      <c r="C133" t="s">
        <v>863</v>
      </c>
      <c r="D133" s="32" t="str">
        <f>IFERROR(VLOOKUP(B133,Rus_USPEH!$A$2:$C$300,3,FALSE),"0")</f>
        <v>0</v>
      </c>
      <c r="E133" s="32" t="str">
        <f>IFERROR(VLOOKUP(B133,Mat_Prof_USPEH!$A$2:$C$300,3,FALSE),"0")</f>
        <v>0</v>
      </c>
      <c r="F133" s="32" t="str">
        <f>IFERROR(VLOOKUP(B133,Mat_Baz_USPEH!$A$2:$C$300,3,FALSE),"0")</f>
        <v>0</v>
      </c>
      <c r="G133" t="str">
        <f>IFERROR(VLOOKUP(B133,Rus!B:G,3,FALSE),"0")</f>
        <v>0</v>
      </c>
      <c r="H133" t="str">
        <f>IFERROR(VLOOKUP(B133,Rus!B:G,4,FALSE),"0")</f>
        <v>0</v>
      </c>
      <c r="I133" t="str">
        <f>IFERROR(VLOOKUP(B133,Rus!B:G,5,FALSE),"0")</f>
        <v>0</v>
      </c>
      <c r="J133" t="str">
        <f>IFERROR(VLOOKUP(B133,Rus!B:G,6,FALSE),"0")</f>
        <v>0</v>
      </c>
      <c r="K133" s="32" t="str">
        <f>IFERROR(VLOOKUP(B133,Mat_Prof!$A$2:$G$300,3,FALSE),"0")</f>
        <v>0</v>
      </c>
      <c r="L133" s="32" t="str">
        <f>IFERROR(VLOOKUP(B133,Mat_Prof!$A$2:$E$300,4,FALSE),"0")</f>
        <v>0</v>
      </c>
      <c r="M133" s="32" t="str">
        <f>IFERROR(VLOOKUP(B133,Mat_Prof!$A$2:$G$300,5,FALSE),"0")</f>
        <v>0</v>
      </c>
      <c r="N133" s="32" t="str">
        <f>IFERROR(VLOOKUP(B133,Mat_Prof!$A$2:$G$300,6,FALSE),"0")</f>
        <v>0</v>
      </c>
      <c r="O133" s="32" t="str">
        <f>IFERROR(VLOOKUP(B133,Mat_Baz!$A$2:$F$300,3,FALSE),"0")</f>
        <v>0</v>
      </c>
      <c r="P133" s="32" t="str">
        <f>IFERROR(VLOOKUP(B133,Mat_Baz!$A$2:$F$300,4,FALSE),"0")</f>
        <v>0</v>
      </c>
      <c r="Q133" s="32" t="str">
        <f>IFERROR(VLOOKUP(B133,Mat_Baz!$A$2:$F$300,5,FALSE),"0")</f>
        <v>0</v>
      </c>
      <c r="R133" s="32" t="str">
        <f>IFERROR(VLOOKUP(B133,Mat_Baz!$A$2:$F$300,6,FALSE),"0")</f>
        <v>0</v>
      </c>
    </row>
    <row r="134" spans="1:18" x14ac:dyDescent="0.2">
      <c r="A134" t="s">
        <v>13</v>
      </c>
      <c r="B134">
        <v>5003</v>
      </c>
      <c r="C134" t="s">
        <v>188</v>
      </c>
      <c r="D134" s="32">
        <f>IFERROR(VLOOKUP(B134,Rus_USPEH!$A$2:$C$300,3,FALSE),"0")</f>
        <v>1</v>
      </c>
      <c r="E134" s="32">
        <f>IFERROR(VLOOKUP(B134,Mat_Prof_USPEH!$A$2:$C$300,3,FALSE),"0")</f>
        <v>1</v>
      </c>
      <c r="F134" s="32">
        <f>IFERROR(VLOOKUP(B134,Mat_Baz_USPEH!$A$2:$C$300,3,FALSE),"0")</f>
        <v>2</v>
      </c>
      <c r="G134">
        <f>IFERROR(VLOOKUP(B134,Rus!B:G,3,FALSE),"0")</f>
        <v>4</v>
      </c>
      <c r="H134" t="str">
        <f>IFERROR(VLOOKUP(B134,Rus!B:G,4,FALSE),"0")</f>
        <v>Русский язык</v>
      </c>
      <c r="I134" t="str">
        <f>IFERROR(VLOOKUP(B134,Rus!B:G,5,FALSE),"0")</f>
        <v>53.750000000000000</v>
      </c>
      <c r="J134">
        <f>IFERROR(VLOOKUP(B134,Rus!B:G,6,FALSE),"0")</f>
        <v>215</v>
      </c>
      <c r="K134" s="32">
        <f>IFERROR(VLOOKUP(B134,Mat_Prof!$A$2:$G$300,3,FALSE),"0")</f>
        <v>1</v>
      </c>
      <c r="L134" s="32" t="str">
        <f>IFERROR(VLOOKUP(B134,Mat_Prof!$A$2:$E$300,4,FALSE),"0")</f>
        <v>Математика профильная</v>
      </c>
      <c r="M134" s="32" t="str">
        <f>IFERROR(VLOOKUP(B134,Mat_Prof!$A$2:$G$300,5,FALSE),"0")</f>
        <v>70.000000000000000</v>
      </c>
      <c r="N134" s="32">
        <f>IFERROR(VLOOKUP(B134,Mat_Prof!$A$2:$G$300,6,FALSE),"0")</f>
        <v>70</v>
      </c>
      <c r="O134" s="32">
        <f>IFERROR(VLOOKUP(B134,Mat_Baz!$A$2:$F$300,3,FALSE),"0")</f>
        <v>4</v>
      </c>
      <c r="P134" s="32" t="str">
        <f>IFERROR(VLOOKUP(B134,Mat_Baz!$A$2:$F$300,4,FALSE),"0")</f>
        <v>Математика базовая</v>
      </c>
      <c r="Q134" s="32" t="str">
        <f>IFERROR(VLOOKUP(B134,Mat_Baz!$A$2:$F$300,5,FALSE),"0")</f>
        <v>34.500000000000000</v>
      </c>
      <c r="R134" s="32">
        <f>IFERROR(VLOOKUP(B134,Mat_Baz!$A$2:$F$300,6,FALSE),"0")</f>
        <v>138</v>
      </c>
    </row>
    <row r="135" spans="1:18" x14ac:dyDescent="0.2">
      <c r="A135" t="s">
        <v>13</v>
      </c>
      <c r="B135">
        <v>5027</v>
      </c>
      <c r="C135" t="s">
        <v>238</v>
      </c>
      <c r="D135" s="32">
        <f>IFERROR(VLOOKUP(B135,Rus_USPEH!$A$2:$C$300,3,FALSE),"0")</f>
        <v>1</v>
      </c>
      <c r="E135" s="32">
        <f>IFERROR(VLOOKUP(B135,Mat_Prof_USPEH!$A$2:$C$300,3,FALSE),"0")</f>
        <v>1</v>
      </c>
      <c r="F135" s="32">
        <f>IFERROR(VLOOKUP(B135,Mat_Baz_USPEH!$A$2:$C$300,3,FALSE),"0")</f>
        <v>3</v>
      </c>
      <c r="G135">
        <f>IFERROR(VLOOKUP(B135,Rus!B:G,3,FALSE),"0")</f>
        <v>4</v>
      </c>
      <c r="H135" t="str">
        <f>IFERROR(VLOOKUP(B135,Rus!B:G,4,FALSE),"0")</f>
        <v>Русский язык</v>
      </c>
      <c r="I135" t="str">
        <f>IFERROR(VLOOKUP(B135,Rus!B:G,5,FALSE),"0")</f>
        <v>61.500000000000000</v>
      </c>
      <c r="J135">
        <f>IFERROR(VLOOKUP(B135,Rus!B:G,6,FALSE),"0")</f>
        <v>246</v>
      </c>
      <c r="K135" s="32">
        <f>IFERROR(VLOOKUP(B135,Mat_Prof!$A$2:$G$300,3,FALSE),"0")</f>
        <v>1</v>
      </c>
      <c r="L135" s="32" t="str">
        <f>IFERROR(VLOOKUP(B135,Mat_Prof!$A$2:$E$300,4,FALSE),"0")</f>
        <v>Математика профильная</v>
      </c>
      <c r="M135" s="32" t="str">
        <f>IFERROR(VLOOKUP(B135,Mat_Prof!$A$2:$G$300,5,FALSE),"0")</f>
        <v>52.000000000000000</v>
      </c>
      <c r="N135" s="32">
        <f>IFERROR(VLOOKUP(B135,Mat_Prof!$A$2:$G$300,6,FALSE),"0")</f>
        <v>52</v>
      </c>
      <c r="O135" s="32">
        <f>IFERROR(VLOOKUP(B135,Mat_Baz!$A$2:$F$300,3,FALSE),"0")</f>
        <v>3</v>
      </c>
      <c r="P135" s="32" t="str">
        <f>IFERROR(VLOOKUP(B135,Mat_Baz!$A$2:$F$300,4,FALSE),"0")</f>
        <v>Математика базовая</v>
      </c>
      <c r="Q135" s="32" t="str">
        <f>IFERROR(VLOOKUP(B135,Mat_Baz!$A$2:$F$300,5,FALSE),"0")</f>
        <v>76.333333333333333</v>
      </c>
      <c r="R135" s="32">
        <f>IFERROR(VLOOKUP(B135,Mat_Baz!$A$2:$F$300,6,FALSE),"0")</f>
        <v>229</v>
      </c>
    </row>
    <row r="136" spans="1:18" x14ac:dyDescent="0.2">
      <c r="A136" t="s">
        <v>13</v>
      </c>
      <c r="B136">
        <v>5022</v>
      </c>
      <c r="C136" t="s">
        <v>42</v>
      </c>
      <c r="D136" s="32">
        <f>IFERROR(VLOOKUP(B136,Rus_USPEH!$A$2:$C$300,3,FALSE),"0")</f>
        <v>1</v>
      </c>
      <c r="E136" s="32">
        <f>IFERROR(VLOOKUP(B136,Mat_Prof_USPEH!$A$2:$C$300,3,FALSE),"0")</f>
        <v>1</v>
      </c>
      <c r="F136" s="32">
        <f>IFERROR(VLOOKUP(B136,Mat_Baz_USPEH!$A$2:$C$300,3,FALSE),"0")</f>
        <v>1</v>
      </c>
      <c r="G136">
        <f>IFERROR(VLOOKUP(B136,Rus!B:G,3,FALSE),"0")</f>
        <v>2</v>
      </c>
      <c r="H136" t="str">
        <f>IFERROR(VLOOKUP(B136,Rus!B:G,4,FALSE),"0")</f>
        <v>Русский язык</v>
      </c>
      <c r="I136" t="str">
        <f>IFERROR(VLOOKUP(B136,Rus!B:G,5,FALSE),"0")</f>
        <v>76.500000000000000</v>
      </c>
      <c r="J136">
        <f>IFERROR(VLOOKUP(B136,Rus!B:G,6,FALSE),"0")</f>
        <v>153</v>
      </c>
      <c r="K136" s="32">
        <f>IFERROR(VLOOKUP(B136,Mat_Prof!$A$2:$G$300,3,FALSE),"0")</f>
        <v>1</v>
      </c>
      <c r="L136" s="32" t="str">
        <f>IFERROR(VLOOKUP(B136,Mat_Prof!$A$2:$E$300,4,FALSE),"0")</f>
        <v>Математика профильная</v>
      </c>
      <c r="M136" s="32" t="str">
        <f>IFERROR(VLOOKUP(B136,Mat_Prof!$A$2:$G$300,5,FALSE),"0")</f>
        <v>68.000000000000000</v>
      </c>
      <c r="N136" s="32">
        <f>IFERROR(VLOOKUP(B136,Mat_Prof!$A$2:$G$300,6,FALSE),"0")</f>
        <v>68</v>
      </c>
      <c r="O136" s="32">
        <f>IFERROR(VLOOKUP(B136,Mat_Baz!$A$2:$F$300,3,FALSE),"0")</f>
        <v>1</v>
      </c>
      <c r="P136" s="32" t="str">
        <f>IFERROR(VLOOKUP(B136,Mat_Baz!$A$2:$F$300,4,FALSE),"0")</f>
        <v>Математика базовая</v>
      </c>
      <c r="Q136" s="32" t="str">
        <f>IFERROR(VLOOKUP(B136,Mat_Baz!$A$2:$F$300,5,FALSE),"0")</f>
        <v>100.000000000000000</v>
      </c>
      <c r="R136" s="32">
        <f>IFERROR(VLOOKUP(B136,Mat_Baz!$A$2:$F$300,6,FALSE),"0")</f>
        <v>100</v>
      </c>
    </row>
    <row r="137" spans="1:18" x14ac:dyDescent="0.2">
      <c r="A137" t="s">
        <v>13</v>
      </c>
      <c r="B137">
        <v>5006</v>
      </c>
      <c r="C137" t="s">
        <v>192</v>
      </c>
      <c r="D137" s="32" t="str">
        <f>IFERROR(VLOOKUP(B137,Rus_USPEH!$A$2:$C$300,3,FALSE),"0")</f>
        <v>0</v>
      </c>
      <c r="E137" s="32" t="str">
        <f>IFERROR(VLOOKUP(B137,Mat_Prof_USPEH!$A$2:$C$300,3,FALSE),"0")</f>
        <v>0</v>
      </c>
      <c r="F137" s="32">
        <f>IFERROR(VLOOKUP(B137,Mat_Baz_USPEH!$A$2:$C$300,3,FALSE),"0")</f>
        <v>2</v>
      </c>
      <c r="G137">
        <f>IFERROR(VLOOKUP(B137,Rus!B:G,3,FALSE),"0")</f>
        <v>2</v>
      </c>
      <c r="H137" t="str">
        <f>IFERROR(VLOOKUP(B137,Rus!B:G,4,FALSE),"0")</f>
        <v>Русский язык</v>
      </c>
      <c r="I137" t="str">
        <f>IFERROR(VLOOKUP(B137,Rus!B:G,5,FALSE),"0")</f>
        <v>43.000000000000000</v>
      </c>
      <c r="J137">
        <f>IFERROR(VLOOKUP(B137,Rus!B:G,6,FALSE),"0")</f>
        <v>86</v>
      </c>
      <c r="K137" s="32" t="str">
        <f>IFERROR(VLOOKUP(B137,Mat_Prof!$A$2:$G$300,3,FALSE),"0")</f>
        <v>0</v>
      </c>
      <c r="L137" s="32" t="str">
        <f>IFERROR(VLOOKUP(B137,Mat_Prof!$A$2:$E$300,4,FALSE),"0")</f>
        <v>0</v>
      </c>
      <c r="M137" s="32" t="str">
        <f>IFERROR(VLOOKUP(B137,Mat_Prof!$A$2:$G$300,5,FALSE),"0")</f>
        <v>0</v>
      </c>
      <c r="N137" s="32" t="str">
        <f>IFERROR(VLOOKUP(B137,Mat_Prof!$A$2:$G$300,6,FALSE),"0")</f>
        <v>0</v>
      </c>
      <c r="O137" s="32">
        <f>IFERROR(VLOOKUP(B137,Mat_Baz!$A$2:$F$300,3,FALSE),"0")</f>
        <v>2</v>
      </c>
      <c r="P137" s="32" t="str">
        <f>IFERROR(VLOOKUP(B137,Mat_Baz!$A$2:$F$300,4,FALSE),"0")</f>
        <v>Математика базовая</v>
      </c>
      <c r="Q137" s="32" t="str">
        <f>IFERROR(VLOOKUP(B137,Mat_Baz!$A$2:$F$300,5,FALSE),"0")</f>
        <v>54.500000000000000</v>
      </c>
      <c r="R137" s="32">
        <f>IFERROR(VLOOKUP(B137,Mat_Baz!$A$2:$F$300,6,FALSE),"0")</f>
        <v>109</v>
      </c>
    </row>
    <row r="138" spans="1:18" x14ac:dyDescent="0.2">
      <c r="A138" t="s">
        <v>13</v>
      </c>
      <c r="B138">
        <v>5002</v>
      </c>
      <c r="C138" t="s">
        <v>184</v>
      </c>
      <c r="D138" s="32">
        <f>IFERROR(VLOOKUP(B138,Rus_USPEH!$A$2:$C$300,3,FALSE),"0")</f>
        <v>5</v>
      </c>
      <c r="E138" s="32">
        <f>IFERROR(VLOOKUP(B138,Mat_Prof_USPEH!$A$2:$C$300,3,FALSE),"0")</f>
        <v>5</v>
      </c>
      <c r="F138" s="32">
        <f>IFERROR(VLOOKUP(B138,Mat_Baz_USPEH!$A$2:$C$300,3,FALSE),"0")</f>
        <v>20</v>
      </c>
      <c r="G138">
        <f>IFERROR(VLOOKUP(B138,Rus!B:G,3,FALSE),"0")</f>
        <v>25</v>
      </c>
      <c r="H138" t="str">
        <f>IFERROR(VLOOKUP(B138,Rus!B:G,4,FALSE),"0")</f>
        <v>Русский язык</v>
      </c>
      <c r="I138" t="str">
        <f>IFERROR(VLOOKUP(B138,Rus!B:G,5,FALSE),"0")</f>
        <v>67.920000000000000</v>
      </c>
      <c r="J138">
        <f>IFERROR(VLOOKUP(B138,Rus!B:G,6,FALSE),"0")</f>
        <v>1698</v>
      </c>
      <c r="K138" s="32">
        <f>IFERROR(VLOOKUP(B138,Mat_Prof!$A$2:$G$300,3,FALSE),"0")</f>
        <v>6</v>
      </c>
      <c r="L138" s="32" t="str">
        <f>IFERROR(VLOOKUP(B138,Mat_Prof!$A$2:$E$300,4,FALSE),"0")</f>
        <v>Математика профильная</v>
      </c>
      <c r="M138" s="32" t="str">
        <f>IFERROR(VLOOKUP(B138,Mat_Prof!$A$2:$G$300,5,FALSE),"0")</f>
        <v>56.000000000000000</v>
      </c>
      <c r="N138" s="32">
        <f>IFERROR(VLOOKUP(B138,Mat_Prof!$A$2:$G$300,6,FALSE),"0")</f>
        <v>336</v>
      </c>
      <c r="O138" s="32">
        <f>IFERROR(VLOOKUP(B138,Mat_Baz!$A$2:$F$300,3,FALSE),"0")</f>
        <v>20</v>
      </c>
      <c r="P138" s="32" t="str">
        <f>IFERROR(VLOOKUP(B138,Mat_Baz!$A$2:$F$300,4,FALSE),"0")</f>
        <v>Математика базовая</v>
      </c>
      <c r="Q138" s="32" t="str">
        <f>IFERROR(VLOOKUP(B138,Mat_Baz!$A$2:$F$300,5,FALSE),"0")</f>
        <v>72.050000000000000</v>
      </c>
      <c r="R138" s="32">
        <f>IFERROR(VLOOKUP(B138,Mat_Baz!$A$2:$F$300,6,FALSE),"0")</f>
        <v>1441</v>
      </c>
    </row>
    <row r="139" spans="1:18" x14ac:dyDescent="0.2">
      <c r="A139" t="s">
        <v>13</v>
      </c>
      <c r="B139">
        <v>5029</v>
      </c>
      <c r="C139" t="s">
        <v>864</v>
      </c>
      <c r="D139" s="32" t="str">
        <f>IFERROR(VLOOKUP(B139,Rus_USPEH!$A$2:$C$300,3,FALSE),"0")</f>
        <v>0</v>
      </c>
      <c r="E139" s="32" t="str">
        <f>IFERROR(VLOOKUP(B139,Mat_Prof_USPEH!$A$2:$C$300,3,FALSE),"0")</f>
        <v>0</v>
      </c>
      <c r="F139" s="32" t="str">
        <f>IFERROR(VLOOKUP(B139,Mat_Baz_USPEH!$A$2:$C$300,3,FALSE),"0")</f>
        <v>0</v>
      </c>
      <c r="G139" t="str">
        <f>IFERROR(VLOOKUP(B139,Rus!B:G,3,FALSE),"0")</f>
        <v>0</v>
      </c>
      <c r="H139" t="str">
        <f>IFERROR(VLOOKUP(B139,Rus!B:G,4,FALSE),"0")</f>
        <v>0</v>
      </c>
      <c r="I139" t="str">
        <f>IFERROR(VLOOKUP(B139,Rus!B:G,5,FALSE),"0")</f>
        <v>0</v>
      </c>
      <c r="J139" t="str">
        <f>IFERROR(VLOOKUP(B139,Rus!B:G,6,FALSE),"0")</f>
        <v>0</v>
      </c>
      <c r="K139" s="32" t="str">
        <f>IFERROR(VLOOKUP(B139,Mat_Prof!$A$2:$G$300,3,FALSE),"0")</f>
        <v>0</v>
      </c>
      <c r="L139" s="32" t="str">
        <f>IFERROR(VLOOKUP(B139,Mat_Prof!$A$2:$E$300,4,FALSE),"0")</f>
        <v>0</v>
      </c>
      <c r="M139" s="32" t="str">
        <f>IFERROR(VLOOKUP(B139,Mat_Prof!$A$2:$G$300,5,FALSE),"0")</f>
        <v>0</v>
      </c>
      <c r="N139" s="32" t="str">
        <f>IFERROR(VLOOKUP(B139,Mat_Prof!$A$2:$G$300,6,FALSE),"0")</f>
        <v>0</v>
      </c>
      <c r="O139" s="32" t="str">
        <f>IFERROR(VLOOKUP(B139,Mat_Baz!$A$2:$F$300,3,FALSE),"0")</f>
        <v>0</v>
      </c>
      <c r="P139" s="32" t="str">
        <f>IFERROR(VLOOKUP(B139,Mat_Baz!$A$2:$F$300,4,FALSE),"0")</f>
        <v>0</v>
      </c>
      <c r="Q139" s="32" t="str">
        <f>IFERROR(VLOOKUP(B139,Mat_Baz!$A$2:$F$300,5,FALSE),"0")</f>
        <v>0</v>
      </c>
      <c r="R139" s="32" t="str">
        <f>IFERROR(VLOOKUP(B139,Mat_Baz!$A$2:$F$300,6,FALSE),"0")</f>
        <v>0</v>
      </c>
    </row>
    <row r="140" spans="1:18" x14ac:dyDescent="0.2">
      <c r="A140" t="s">
        <v>13</v>
      </c>
      <c r="B140">
        <v>5025</v>
      </c>
      <c r="C140" t="s">
        <v>43</v>
      </c>
      <c r="D140" s="32">
        <f>IFERROR(VLOOKUP(B140,Rus_USPEH!$A$2:$C$300,3,FALSE),"0")</f>
        <v>1</v>
      </c>
      <c r="E140" s="32">
        <f>IFERROR(VLOOKUP(B140,Mat_Prof_USPEH!$A$2:$C$300,3,FALSE),"0")</f>
        <v>1</v>
      </c>
      <c r="F140" s="32">
        <f>IFERROR(VLOOKUP(B140,Mat_Baz_USPEH!$A$2:$C$300,3,FALSE),"0")</f>
        <v>2</v>
      </c>
      <c r="G140">
        <f>IFERROR(VLOOKUP(B140,Rus!B:G,3,FALSE),"0")</f>
        <v>3</v>
      </c>
      <c r="H140" t="str">
        <f>IFERROR(VLOOKUP(B140,Rus!B:G,4,FALSE),"0")</f>
        <v>Русский язык</v>
      </c>
      <c r="I140" t="str">
        <f>IFERROR(VLOOKUP(B140,Rus!B:G,5,FALSE),"0")</f>
        <v>59.333333333333333</v>
      </c>
      <c r="J140">
        <f>IFERROR(VLOOKUP(B140,Rus!B:G,6,FALSE),"0")</f>
        <v>178</v>
      </c>
      <c r="K140" s="32">
        <f>IFERROR(VLOOKUP(B140,Mat_Prof!$A$2:$G$300,3,FALSE),"0")</f>
        <v>1</v>
      </c>
      <c r="L140" s="32" t="str">
        <f>IFERROR(VLOOKUP(B140,Mat_Prof!$A$2:$E$300,4,FALSE),"0")</f>
        <v>Математика профильная</v>
      </c>
      <c r="M140" s="32" t="str">
        <f>IFERROR(VLOOKUP(B140,Mat_Prof!$A$2:$G$300,5,FALSE),"0")</f>
        <v>52.000000000000000</v>
      </c>
      <c r="N140" s="32">
        <f>IFERROR(VLOOKUP(B140,Mat_Prof!$A$2:$G$300,6,FALSE),"0")</f>
        <v>52</v>
      </c>
      <c r="O140" s="32">
        <f>IFERROR(VLOOKUP(B140,Mat_Baz!$A$2:$F$300,3,FALSE),"0")</f>
        <v>2</v>
      </c>
      <c r="P140" s="32" t="str">
        <f>IFERROR(VLOOKUP(B140,Mat_Baz!$A$2:$F$300,4,FALSE),"0")</f>
        <v>Математика базовая</v>
      </c>
      <c r="Q140" s="32" t="str">
        <f>IFERROR(VLOOKUP(B140,Mat_Baz!$A$2:$F$300,5,FALSE),"0")</f>
        <v>71.500000000000000</v>
      </c>
      <c r="R140" s="32">
        <f>IFERROR(VLOOKUP(B140,Mat_Baz!$A$2:$F$300,6,FALSE),"0")</f>
        <v>143</v>
      </c>
    </row>
    <row r="141" spans="1:18" x14ac:dyDescent="0.2">
      <c r="A141" t="s">
        <v>14</v>
      </c>
      <c r="B141">
        <v>6002</v>
      </c>
      <c r="C141" t="s">
        <v>51</v>
      </c>
      <c r="D141" s="32">
        <f>IFERROR(VLOOKUP(B141,Rus_USPEH!$A$2:$C$300,3,FALSE),"0")</f>
        <v>3</v>
      </c>
      <c r="E141" s="32">
        <f>IFERROR(VLOOKUP(B141,Mat_Prof_USPEH!$A$2:$C$300,3,FALSE),"0")</f>
        <v>3</v>
      </c>
      <c r="F141" s="32" t="str">
        <f>IFERROR(VLOOKUP(B141,Mat_Baz_USPEH!$A$2:$C$300,3,FALSE),"0")</f>
        <v>0</v>
      </c>
      <c r="G141">
        <f>IFERROR(VLOOKUP(B141,Rus!B:G,3,FALSE),"0")</f>
        <v>3</v>
      </c>
      <c r="H141" t="str">
        <f>IFERROR(VLOOKUP(B141,Rus!B:G,4,FALSE),"0")</f>
        <v>Русский язык</v>
      </c>
      <c r="I141" t="str">
        <f>IFERROR(VLOOKUP(B141,Rus!B:G,5,FALSE),"0")</f>
        <v>59.333333333333333</v>
      </c>
      <c r="J141">
        <f>IFERROR(VLOOKUP(B141,Rus!B:G,6,FALSE),"0")</f>
        <v>178</v>
      </c>
      <c r="K141" s="32">
        <f>IFERROR(VLOOKUP(B141,Mat_Prof!$A$2:$G$300,3,FALSE),"0")</f>
        <v>3</v>
      </c>
      <c r="L141" s="32" t="str">
        <f>IFERROR(VLOOKUP(B141,Mat_Prof!$A$2:$E$300,4,FALSE),"0")</f>
        <v>Математика профильная</v>
      </c>
      <c r="M141" s="32" t="str">
        <f>IFERROR(VLOOKUP(B141,Mat_Prof!$A$2:$G$300,5,FALSE),"0")</f>
        <v>51.000000000000000</v>
      </c>
      <c r="N141" s="32">
        <f>IFERROR(VLOOKUP(B141,Mat_Prof!$A$2:$G$300,6,FALSE),"0")</f>
        <v>153</v>
      </c>
      <c r="O141" s="32" t="str">
        <f>IFERROR(VLOOKUP(B141,Mat_Baz!$A$2:$F$300,3,FALSE),"0")</f>
        <v>0</v>
      </c>
      <c r="P141" s="32" t="str">
        <f>IFERROR(VLOOKUP(B141,Mat_Baz!$A$2:$F$300,4,FALSE),"0")</f>
        <v>0</v>
      </c>
      <c r="Q141" s="32" t="str">
        <f>IFERROR(VLOOKUP(B141,Mat_Baz!$A$2:$F$300,5,FALSE),"0")</f>
        <v>0</v>
      </c>
      <c r="R141" s="32" t="str">
        <f>IFERROR(VLOOKUP(B141,Mat_Baz!$A$2:$F$300,6,FALSE),"0")</f>
        <v>0</v>
      </c>
    </row>
    <row r="142" spans="1:18" x14ac:dyDescent="0.2">
      <c r="A142" t="s">
        <v>14</v>
      </c>
      <c r="B142">
        <v>6013</v>
      </c>
      <c r="C142" t="s">
        <v>230</v>
      </c>
      <c r="D142" s="32">
        <f>IFERROR(VLOOKUP(B142,Rus_USPEH!$A$2:$C$300,3,FALSE),"0")</f>
        <v>8</v>
      </c>
      <c r="E142" s="32">
        <f>IFERROR(VLOOKUP(B142,Mat_Prof_USPEH!$A$2:$C$300,3,FALSE),"0")</f>
        <v>8</v>
      </c>
      <c r="F142" s="32">
        <f>IFERROR(VLOOKUP(B142,Mat_Baz_USPEH!$A$2:$C$300,3,FALSE),"0")</f>
        <v>1</v>
      </c>
      <c r="G142">
        <f>IFERROR(VLOOKUP(B142,Rus!B:G,3,FALSE),"0")</f>
        <v>9</v>
      </c>
      <c r="H142" t="str">
        <f>IFERROR(VLOOKUP(B142,Rus!B:G,4,FALSE),"0")</f>
        <v>Русский язык</v>
      </c>
      <c r="I142" t="str">
        <f>IFERROR(VLOOKUP(B142,Rus!B:G,5,FALSE),"0")</f>
        <v>64.888888888888888</v>
      </c>
      <c r="J142">
        <f>IFERROR(VLOOKUP(B142,Rus!B:G,6,FALSE),"0")</f>
        <v>584</v>
      </c>
      <c r="K142" s="32">
        <f>IFERROR(VLOOKUP(B142,Mat_Prof!$A$2:$G$300,3,FALSE),"0")</f>
        <v>8</v>
      </c>
      <c r="L142" s="32" t="str">
        <f>IFERROR(VLOOKUP(B142,Mat_Prof!$A$2:$E$300,4,FALSE),"0")</f>
        <v>Математика профильная</v>
      </c>
      <c r="M142" s="32" t="str">
        <f>IFERROR(VLOOKUP(B142,Mat_Prof!$A$2:$G$300,5,FALSE),"0")</f>
        <v>52.250000000000000</v>
      </c>
      <c r="N142" s="32">
        <f>IFERROR(VLOOKUP(B142,Mat_Prof!$A$2:$G$300,6,FALSE),"0")</f>
        <v>418</v>
      </c>
      <c r="O142" s="32">
        <f>IFERROR(VLOOKUP(B142,Mat_Baz!$A$2:$F$300,3,FALSE),"0")</f>
        <v>1</v>
      </c>
      <c r="P142" s="32" t="str">
        <f>IFERROR(VLOOKUP(B142,Mat_Baz!$A$2:$F$300,4,FALSE),"0")</f>
        <v>Математика базовая</v>
      </c>
      <c r="Q142" s="32" t="str">
        <f>IFERROR(VLOOKUP(B142,Mat_Baz!$A$2:$F$300,5,FALSE),"0")</f>
        <v>62.000000000000000</v>
      </c>
      <c r="R142" s="32">
        <f>IFERROR(VLOOKUP(B142,Mat_Baz!$A$2:$F$300,6,FALSE),"0")</f>
        <v>62</v>
      </c>
    </row>
    <row r="143" spans="1:18" x14ac:dyDescent="0.2">
      <c r="A143" t="s">
        <v>14</v>
      </c>
      <c r="B143">
        <v>6009</v>
      </c>
      <c r="C143" t="s">
        <v>517</v>
      </c>
      <c r="D143" s="32">
        <f>IFERROR(VLOOKUP(B143,Rus_USPEH!$A$2:$C$300,3,FALSE),"0")</f>
        <v>2</v>
      </c>
      <c r="E143" s="32">
        <f>IFERROR(VLOOKUP(B143,Mat_Prof_USPEH!$A$2:$C$300,3,FALSE),"0")</f>
        <v>2</v>
      </c>
      <c r="F143" s="32">
        <f>IFERROR(VLOOKUP(B143,Mat_Baz_USPEH!$A$2:$C$300,3,FALSE),"0")</f>
        <v>1</v>
      </c>
      <c r="G143">
        <f>IFERROR(VLOOKUP(B143,Rus!B:G,3,FALSE),"0")</f>
        <v>3</v>
      </c>
      <c r="H143" t="str">
        <f>IFERROR(VLOOKUP(B143,Rus!B:G,4,FALSE),"0")</f>
        <v>Русский язык</v>
      </c>
      <c r="I143" t="str">
        <f>IFERROR(VLOOKUP(B143,Rus!B:G,5,FALSE),"0")</f>
        <v>55.666666666666666</v>
      </c>
      <c r="J143">
        <f>IFERROR(VLOOKUP(B143,Rus!B:G,6,FALSE),"0")</f>
        <v>167</v>
      </c>
      <c r="K143" s="32">
        <f>IFERROR(VLOOKUP(B143,Mat_Prof!$A$2:$G$300,3,FALSE),"0")</f>
        <v>2</v>
      </c>
      <c r="L143" s="32" t="str">
        <f>IFERROR(VLOOKUP(B143,Mat_Prof!$A$2:$E$300,4,FALSE),"0")</f>
        <v>Математика профильная</v>
      </c>
      <c r="M143" s="32" t="str">
        <f>IFERROR(VLOOKUP(B143,Mat_Prof!$A$2:$G$300,5,FALSE),"0")</f>
        <v>33.500000000000000</v>
      </c>
      <c r="N143" s="32">
        <f>IFERROR(VLOOKUP(B143,Mat_Prof!$A$2:$G$300,6,FALSE),"0")</f>
        <v>67</v>
      </c>
      <c r="O143" s="32">
        <f>IFERROR(VLOOKUP(B143,Mat_Baz!$A$2:$F$300,3,FALSE),"0")</f>
        <v>1</v>
      </c>
      <c r="P143" s="32" t="str">
        <f>IFERROR(VLOOKUP(B143,Mat_Baz!$A$2:$F$300,4,FALSE),"0")</f>
        <v>Математика базовая</v>
      </c>
      <c r="Q143" s="32" t="str">
        <f>IFERROR(VLOOKUP(B143,Mat_Baz!$A$2:$F$300,5,FALSE),"0")</f>
        <v>33.000000000000000</v>
      </c>
      <c r="R143" s="32">
        <f>IFERROR(VLOOKUP(B143,Mat_Baz!$A$2:$F$300,6,FALSE),"0")</f>
        <v>33</v>
      </c>
    </row>
    <row r="144" spans="1:18" x14ac:dyDescent="0.2">
      <c r="A144" t="s">
        <v>14</v>
      </c>
      <c r="B144">
        <v>6006</v>
      </c>
      <c r="C144" t="s">
        <v>228</v>
      </c>
      <c r="D144" s="32">
        <f>IFERROR(VLOOKUP(B144,Rus_USPEH!$A$2:$C$300,3,FALSE),"0")</f>
        <v>6</v>
      </c>
      <c r="E144" s="32">
        <f>IFERROR(VLOOKUP(B144,Mat_Prof_USPEH!$A$2:$C$300,3,FALSE),"0")</f>
        <v>6</v>
      </c>
      <c r="F144" s="32">
        <f>IFERROR(VLOOKUP(B144,Mat_Baz_USPEH!$A$2:$C$300,3,FALSE),"0")</f>
        <v>3</v>
      </c>
      <c r="G144">
        <f>IFERROR(VLOOKUP(B144,Rus!B:G,3,FALSE),"0")</f>
        <v>9</v>
      </c>
      <c r="H144" t="str">
        <f>IFERROR(VLOOKUP(B144,Rus!B:G,4,FALSE),"0")</f>
        <v>Русский язык</v>
      </c>
      <c r="I144" t="str">
        <f>IFERROR(VLOOKUP(B144,Rus!B:G,5,FALSE),"0")</f>
        <v>62.777777777777777</v>
      </c>
      <c r="J144">
        <f>IFERROR(VLOOKUP(B144,Rus!B:G,6,FALSE),"0")</f>
        <v>565</v>
      </c>
      <c r="K144" s="32">
        <f>IFERROR(VLOOKUP(B144,Mat_Prof!$A$2:$G$300,3,FALSE),"0")</f>
        <v>6</v>
      </c>
      <c r="L144" s="32" t="str">
        <f>IFERROR(VLOOKUP(B144,Mat_Prof!$A$2:$E$300,4,FALSE),"0")</f>
        <v>Математика профильная</v>
      </c>
      <c r="M144" s="32" t="str">
        <f>IFERROR(VLOOKUP(B144,Mat_Prof!$A$2:$G$300,5,FALSE),"0")</f>
        <v>46.166666666666666</v>
      </c>
      <c r="N144" s="32">
        <f>IFERROR(VLOOKUP(B144,Mat_Prof!$A$2:$G$300,6,FALSE),"0")</f>
        <v>277</v>
      </c>
      <c r="O144" s="32">
        <f>IFERROR(VLOOKUP(B144,Mat_Baz!$A$2:$F$300,3,FALSE),"0")</f>
        <v>3</v>
      </c>
      <c r="P144" s="32" t="str">
        <f>IFERROR(VLOOKUP(B144,Mat_Baz!$A$2:$F$300,4,FALSE),"0")</f>
        <v>Математика базовая</v>
      </c>
      <c r="Q144" s="32" t="str">
        <f>IFERROR(VLOOKUP(B144,Mat_Baz!$A$2:$F$300,5,FALSE),"0")</f>
        <v>54.333333333333333</v>
      </c>
      <c r="R144" s="32">
        <f>IFERROR(VLOOKUP(B144,Mat_Baz!$A$2:$F$300,6,FALSE),"0")</f>
        <v>163</v>
      </c>
    </row>
    <row r="145" spans="1:20" x14ac:dyDescent="0.2">
      <c r="A145" t="s">
        <v>14</v>
      </c>
      <c r="B145">
        <v>6012</v>
      </c>
      <c r="C145" t="s">
        <v>866</v>
      </c>
      <c r="D145" s="32" t="str">
        <f>IFERROR(VLOOKUP(B145,Rus_USPEH!$A$2:$C$300,3,FALSE),"0")</f>
        <v>0</v>
      </c>
      <c r="E145" s="32" t="str">
        <f>IFERROR(VLOOKUP(B145,Mat_Prof_USPEH!$A$2:$C$300,3,FALSE),"0")</f>
        <v>0</v>
      </c>
      <c r="F145" s="32" t="str">
        <f>IFERROR(VLOOKUP(B145,Mat_Baz_USPEH!$A$2:$C$300,3,FALSE),"0")</f>
        <v>0</v>
      </c>
      <c r="G145" t="str">
        <f>IFERROR(VLOOKUP(B145,Rus!B:G,3,FALSE),"0")</f>
        <v>0</v>
      </c>
      <c r="H145" t="str">
        <f>IFERROR(VLOOKUP(B145,Rus!B:G,4,FALSE),"0")</f>
        <v>0</v>
      </c>
      <c r="I145" t="str">
        <f>IFERROR(VLOOKUP(B145,Rus!B:G,5,FALSE),"0")</f>
        <v>0</v>
      </c>
      <c r="J145" t="str">
        <f>IFERROR(VLOOKUP(B145,Rus!B:G,6,FALSE),"0")</f>
        <v>0</v>
      </c>
      <c r="K145" s="32" t="str">
        <f>IFERROR(VLOOKUP(B145,Mat_Prof!$A$2:$G$300,3,FALSE),"0")</f>
        <v>0</v>
      </c>
      <c r="L145" s="32" t="str">
        <f>IFERROR(VLOOKUP(B145,Mat_Prof!$A$2:$E$300,4,FALSE),"0")</f>
        <v>0</v>
      </c>
      <c r="M145" s="32" t="str">
        <f>IFERROR(VLOOKUP(B145,Mat_Prof!$A$2:$G$300,5,FALSE),"0")</f>
        <v>0</v>
      </c>
      <c r="N145" s="32" t="str">
        <f>IFERROR(VLOOKUP(B145,Mat_Prof!$A$2:$G$300,6,FALSE),"0")</f>
        <v>0</v>
      </c>
      <c r="O145" s="32" t="str">
        <f>IFERROR(VLOOKUP(B145,Mat_Baz!$A$2:$F$300,3,FALSE),"0")</f>
        <v>0</v>
      </c>
      <c r="P145" s="32" t="str">
        <f>IFERROR(VLOOKUP(B145,Mat_Baz!$A$2:$F$300,4,FALSE),"0")</f>
        <v>0</v>
      </c>
      <c r="Q145" s="32" t="str">
        <f>IFERROR(VLOOKUP(B145,Mat_Baz!$A$2:$F$300,5,FALSE),"0")</f>
        <v>0</v>
      </c>
      <c r="R145" s="32" t="str">
        <f>IFERROR(VLOOKUP(B145,Mat_Baz!$A$2:$F$300,6,FALSE),"0")</f>
        <v>0</v>
      </c>
    </row>
    <row r="146" spans="1:20" x14ac:dyDescent="0.2">
      <c r="A146" t="s">
        <v>14</v>
      </c>
      <c r="B146">
        <v>6004</v>
      </c>
      <c r="C146" t="s">
        <v>227</v>
      </c>
      <c r="D146" s="32" t="str">
        <f>IFERROR(VLOOKUP(B146,Rus_USPEH!$A$2:$C$300,3,FALSE),"0")</f>
        <v>0</v>
      </c>
      <c r="E146" s="32" t="str">
        <f>IFERROR(VLOOKUP(B146,Mat_Prof_USPEH!$A$2:$C$300,3,FALSE),"0")</f>
        <v>0</v>
      </c>
      <c r="F146" s="32">
        <f>IFERROR(VLOOKUP(B146,Mat_Baz_USPEH!$A$2:$C$300,3,FALSE),"0")</f>
        <v>2</v>
      </c>
      <c r="G146">
        <f>IFERROR(VLOOKUP(B146,Rus!B:G,3,FALSE),"0")</f>
        <v>2</v>
      </c>
      <c r="H146" t="str">
        <f>IFERROR(VLOOKUP(B146,Rus!B:G,4,FALSE),"0")</f>
        <v>Русский язык</v>
      </c>
      <c r="I146" t="str">
        <f>IFERROR(VLOOKUP(B146,Rus!B:G,5,FALSE),"0")</f>
        <v>55.000000000000000</v>
      </c>
      <c r="J146">
        <f>IFERROR(VLOOKUP(B146,Rus!B:G,6,FALSE),"0")</f>
        <v>110</v>
      </c>
      <c r="K146" s="32" t="str">
        <f>IFERROR(VLOOKUP(B146,Mat_Prof!$A$2:$G$300,3,FALSE),"0")</f>
        <v>0</v>
      </c>
      <c r="L146" s="32" t="str">
        <f>IFERROR(VLOOKUP(B146,Mat_Prof!$A$2:$E$300,4,FALSE),"0")</f>
        <v>0</v>
      </c>
      <c r="M146" s="32" t="str">
        <f>IFERROR(VLOOKUP(B146,Mat_Prof!$A$2:$G$300,5,FALSE),"0")</f>
        <v>0</v>
      </c>
      <c r="N146" s="32" t="str">
        <f>IFERROR(VLOOKUP(B146,Mat_Prof!$A$2:$G$300,6,FALSE),"0")</f>
        <v>0</v>
      </c>
      <c r="O146" s="32">
        <f>IFERROR(VLOOKUP(B146,Mat_Baz!$A$2:$F$300,3,FALSE),"0")</f>
        <v>2</v>
      </c>
      <c r="P146" s="32" t="str">
        <f>IFERROR(VLOOKUP(B146,Mat_Baz!$A$2:$F$300,4,FALSE),"0")</f>
        <v>Математика базовая</v>
      </c>
      <c r="Q146" s="32" t="str">
        <f>IFERROR(VLOOKUP(B146,Mat_Baz!$A$2:$F$300,5,FALSE),"0")</f>
        <v>57.000000000000000</v>
      </c>
      <c r="R146" s="32">
        <f>IFERROR(VLOOKUP(B146,Mat_Baz!$A$2:$F$300,6,FALSE),"0")</f>
        <v>114</v>
      </c>
    </row>
    <row r="147" spans="1:20" x14ac:dyDescent="0.2">
      <c r="A147" t="s">
        <v>14</v>
      </c>
      <c r="B147">
        <v>6005</v>
      </c>
      <c r="C147" t="s">
        <v>867</v>
      </c>
      <c r="D147" s="32" t="str">
        <f>IFERROR(VLOOKUP(B147,Rus_USPEH!$A$2:$C$300,3,FALSE),"0")</f>
        <v>0</v>
      </c>
      <c r="E147" s="32" t="str">
        <f>IFERROR(VLOOKUP(B147,Mat_Prof_USPEH!$A$2:$C$300,3,FALSE),"0")</f>
        <v>0</v>
      </c>
      <c r="F147" s="32" t="str">
        <f>IFERROR(VLOOKUP(B147,Mat_Baz_USPEH!$A$2:$C$300,3,FALSE),"0")</f>
        <v>0</v>
      </c>
      <c r="G147" t="str">
        <f>IFERROR(VLOOKUP(B147,Rus!B:G,3,FALSE),"0")</f>
        <v>0</v>
      </c>
      <c r="H147" t="str">
        <f>IFERROR(VLOOKUP(B147,Rus!B:G,4,FALSE),"0")</f>
        <v>0</v>
      </c>
      <c r="I147" t="str">
        <f>IFERROR(VLOOKUP(B147,Rus!B:G,5,FALSE),"0")</f>
        <v>0</v>
      </c>
      <c r="J147" t="str">
        <f>IFERROR(VLOOKUP(B147,Rus!B:G,6,FALSE),"0")</f>
        <v>0</v>
      </c>
      <c r="K147" s="32" t="str">
        <f>IFERROR(VLOOKUP(B147,Mat_Prof!$A$2:$G$300,3,FALSE),"0")</f>
        <v>0</v>
      </c>
      <c r="L147" s="32" t="str">
        <f>IFERROR(VLOOKUP(B147,Mat_Prof!$A$2:$E$300,4,FALSE),"0")</f>
        <v>0</v>
      </c>
      <c r="M147" s="32" t="str">
        <f>IFERROR(VLOOKUP(B147,Mat_Prof!$A$2:$G$300,5,FALSE),"0")</f>
        <v>0</v>
      </c>
      <c r="N147" s="32" t="str">
        <f>IFERROR(VLOOKUP(B147,Mat_Prof!$A$2:$G$300,6,FALSE),"0")</f>
        <v>0</v>
      </c>
      <c r="O147" s="32" t="str">
        <f>IFERROR(VLOOKUP(B147,Mat_Baz!$A$2:$F$300,3,FALSE),"0")</f>
        <v>0</v>
      </c>
      <c r="P147" s="32" t="str">
        <f>IFERROR(VLOOKUP(B147,Mat_Baz!$A$2:$F$300,4,FALSE),"0")</f>
        <v>0</v>
      </c>
      <c r="Q147" s="32" t="str">
        <f>IFERROR(VLOOKUP(B147,Mat_Baz!$A$2:$F$300,5,FALSE),"0")</f>
        <v>0</v>
      </c>
      <c r="R147" s="32" t="str">
        <f>IFERROR(VLOOKUP(B147,Mat_Baz!$A$2:$F$300,6,FALSE),"0")</f>
        <v>0</v>
      </c>
    </row>
    <row r="148" spans="1:20" ht="15" x14ac:dyDescent="0.25">
      <c r="A148" t="s">
        <v>14</v>
      </c>
      <c r="B148">
        <v>6011</v>
      </c>
      <c r="C148" t="s">
        <v>52</v>
      </c>
      <c r="D148" s="32">
        <f>IFERROR(VLOOKUP(B148,Rus_USPEH!$A$2:$C$300,3,FALSE),"0")</f>
        <v>3</v>
      </c>
      <c r="E148" s="32">
        <f>IFERROR(VLOOKUP(B148,Mat_Prof_USPEH!$A$2:$C$300,3,FALSE),"0")</f>
        <v>3</v>
      </c>
      <c r="F148" s="32">
        <f>IFERROR(VLOOKUP(B148,Mat_Baz_USPEH!$A$2:$C$300,3,FALSE),"0")</f>
        <v>2</v>
      </c>
      <c r="G148">
        <f>IFERROR(VLOOKUP(B148,Rus!B:G,3,FALSE),"0")</f>
        <v>5</v>
      </c>
      <c r="H148" t="str">
        <f>IFERROR(VLOOKUP(B148,Rus!B:G,4,FALSE),"0")</f>
        <v>Русский язык</v>
      </c>
      <c r="I148" t="str">
        <f>IFERROR(VLOOKUP(B148,Rus!B:G,5,FALSE),"0")</f>
        <v>59.800000000000000</v>
      </c>
      <c r="J148">
        <f>IFERROR(VLOOKUP(B148,Rus!B:G,6,FALSE),"0")</f>
        <v>299</v>
      </c>
      <c r="K148" s="32">
        <f>IFERROR(VLOOKUP(B148,Mat_Prof!$A$2:$G$300,3,FALSE),"0")</f>
        <v>3</v>
      </c>
      <c r="L148" s="32" t="str">
        <f>IFERROR(VLOOKUP(B148,Mat_Prof!$A$2:$E$300,4,FALSE),"0")</f>
        <v>Математика профильная</v>
      </c>
      <c r="M148" s="32" t="str">
        <f>IFERROR(VLOOKUP(B148,Mat_Prof!$A$2:$G$300,5,FALSE),"0")</f>
        <v>43.000000000000000</v>
      </c>
      <c r="N148" s="32">
        <f>IFERROR(VLOOKUP(B148,Mat_Prof!$A$2:$G$300,6,FALSE),"0")</f>
        <v>129</v>
      </c>
      <c r="O148" s="32">
        <f>IFERROR(VLOOKUP(B148,Mat_Baz!$A$2:$F$300,3,FALSE),"0")</f>
        <v>2</v>
      </c>
      <c r="P148" s="32" t="str">
        <f>IFERROR(VLOOKUP(B148,Mat_Baz!$A$2:$F$300,4,FALSE),"0")</f>
        <v>Математика базовая</v>
      </c>
      <c r="Q148" s="32" t="str">
        <f>IFERROR(VLOOKUP(B148,Mat_Baz!$A$2:$F$300,5,FALSE),"0")</f>
        <v>66.500000000000000</v>
      </c>
      <c r="R148" s="32">
        <f>IFERROR(VLOOKUP(B148,Mat_Baz!$A$2:$F$300,6,FALSE),"0")</f>
        <v>133</v>
      </c>
      <c r="T148" s="30"/>
    </row>
    <row r="149" spans="1:20" ht="15" x14ac:dyDescent="0.25">
      <c r="A149" t="s">
        <v>14</v>
      </c>
      <c r="B149">
        <v>6010</v>
      </c>
      <c r="C149" t="s">
        <v>336</v>
      </c>
      <c r="D149" s="32" t="str">
        <f>IFERROR(VLOOKUP(B149,Rus_USPEH!$A$2:$C$300,3,FALSE),"0")</f>
        <v>0</v>
      </c>
      <c r="E149" s="32" t="str">
        <f>IFERROR(VLOOKUP(B149,Mat_Prof_USPEH!$A$2:$C$300,3,FALSE),"0")</f>
        <v>0</v>
      </c>
      <c r="F149" s="32">
        <f>IFERROR(VLOOKUP(B149,Mat_Baz_USPEH!$A$2:$C$300,3,FALSE),"0")</f>
        <v>3</v>
      </c>
      <c r="G149">
        <f>IFERROR(VLOOKUP(B149,Rus!B:G,3,FALSE),"0")</f>
        <v>3</v>
      </c>
      <c r="H149" t="str">
        <f>IFERROR(VLOOKUP(B149,Rus!B:G,4,FALSE),"0")</f>
        <v>Русский язык</v>
      </c>
      <c r="I149" t="str">
        <f>IFERROR(VLOOKUP(B149,Rus!B:G,5,FALSE),"0")</f>
        <v>54.000000000000000</v>
      </c>
      <c r="J149">
        <f>IFERROR(VLOOKUP(B149,Rus!B:G,6,FALSE),"0")</f>
        <v>162</v>
      </c>
      <c r="K149" s="32" t="str">
        <f>IFERROR(VLOOKUP(B149,Mat_Prof!$A$2:$G$300,3,FALSE),"0")</f>
        <v>0</v>
      </c>
      <c r="L149" s="32" t="str">
        <f>IFERROR(VLOOKUP(B149,Mat_Prof!$A$2:$E$300,4,FALSE),"0")</f>
        <v>0</v>
      </c>
      <c r="M149" s="32" t="str">
        <f>IFERROR(VLOOKUP(B149,Mat_Prof!$A$2:$G$300,5,FALSE),"0")</f>
        <v>0</v>
      </c>
      <c r="N149" s="32" t="str">
        <f>IFERROR(VLOOKUP(B149,Mat_Prof!$A$2:$G$300,6,FALSE),"0")</f>
        <v>0</v>
      </c>
      <c r="O149" s="32">
        <f>IFERROR(VLOOKUP(B149,Mat_Baz!$A$2:$F$300,3,FALSE),"0")</f>
        <v>5</v>
      </c>
      <c r="P149" s="32" t="str">
        <f>IFERROR(VLOOKUP(B149,Mat_Baz!$A$2:$F$300,4,FALSE),"0")</f>
        <v>Математика базовая</v>
      </c>
      <c r="Q149" s="32" t="str">
        <f>IFERROR(VLOOKUP(B149,Mat_Baz!$A$2:$F$300,5,FALSE),"0")</f>
        <v>41.000000000000000</v>
      </c>
      <c r="R149" s="32">
        <f>IFERROR(VLOOKUP(B149,Mat_Baz!$A$2:$F$300,6,FALSE),"0")</f>
        <v>205</v>
      </c>
      <c r="T149" s="30"/>
    </row>
    <row r="150" spans="1:20" ht="15" x14ac:dyDescent="0.25">
      <c r="A150" t="s">
        <v>14</v>
      </c>
      <c r="B150">
        <v>6001</v>
      </c>
      <c r="C150" t="s">
        <v>226</v>
      </c>
      <c r="D150" s="32">
        <f>IFERROR(VLOOKUP(B150,Rus_USPEH!$A$2:$C$300,3,FALSE),"0")</f>
        <v>14</v>
      </c>
      <c r="E150" s="32">
        <f>IFERROR(VLOOKUP(B150,Mat_Prof_USPEH!$A$2:$C$300,3,FALSE),"0")</f>
        <v>14</v>
      </c>
      <c r="F150" s="32">
        <f>IFERROR(VLOOKUP(B150,Mat_Baz_USPEH!$A$2:$C$300,3,FALSE),"0")</f>
        <v>12</v>
      </c>
      <c r="G150">
        <f>IFERROR(VLOOKUP(B150,Rus!B:G,3,FALSE),"0")</f>
        <v>28</v>
      </c>
      <c r="H150" t="str">
        <f>IFERROR(VLOOKUP(B150,Rus!B:G,4,FALSE),"0")</f>
        <v>Русский язык</v>
      </c>
      <c r="I150" t="str">
        <f>IFERROR(VLOOKUP(B150,Rus!B:G,5,FALSE),"0")</f>
        <v>71.071428571428571</v>
      </c>
      <c r="J150">
        <f>IFERROR(VLOOKUP(B150,Rus!B:G,6,FALSE),"0")</f>
        <v>1990</v>
      </c>
      <c r="K150" s="32">
        <f>IFERROR(VLOOKUP(B150,Mat_Prof!$A$2:$G$300,3,FALSE),"0")</f>
        <v>14</v>
      </c>
      <c r="L150" s="32" t="str">
        <f>IFERROR(VLOOKUP(B150,Mat_Prof!$A$2:$E$300,4,FALSE),"0")</f>
        <v>Математика профильная</v>
      </c>
      <c r="M150" s="32" t="str">
        <f>IFERROR(VLOOKUP(B150,Mat_Prof!$A$2:$G$300,5,FALSE),"0")</f>
        <v>51.928571428571428</v>
      </c>
      <c r="N150" s="32">
        <f>IFERROR(VLOOKUP(B150,Mat_Prof!$A$2:$G$300,6,FALSE),"0")</f>
        <v>727</v>
      </c>
      <c r="O150" s="32">
        <f>IFERROR(VLOOKUP(B150,Mat_Baz!$A$2:$F$300,3,FALSE),"0")</f>
        <v>12</v>
      </c>
      <c r="P150" s="32" t="str">
        <f>IFERROR(VLOOKUP(B150,Mat_Baz!$A$2:$F$300,4,FALSE),"0")</f>
        <v>Математика базовая</v>
      </c>
      <c r="Q150" s="32" t="str">
        <f>IFERROR(VLOOKUP(B150,Mat_Baz!$A$2:$F$300,5,FALSE),"0")</f>
        <v>78.916666666666666</v>
      </c>
      <c r="R150" s="32">
        <f>IFERROR(VLOOKUP(B150,Mat_Baz!$A$2:$F$300,6,FALSE),"0")</f>
        <v>947</v>
      </c>
      <c r="T150" s="30"/>
    </row>
    <row r="151" spans="1:20" ht="15" x14ac:dyDescent="0.25">
      <c r="A151" t="s">
        <v>14</v>
      </c>
      <c r="B151">
        <v>6007</v>
      </c>
      <c r="C151" t="s">
        <v>229</v>
      </c>
      <c r="D151" s="32" t="str">
        <f>IFERROR(VLOOKUP(B151,Rus_USPEH!$A$2:$C$300,3,FALSE),"0")</f>
        <v>0</v>
      </c>
      <c r="E151" s="32" t="str">
        <f>IFERROR(VLOOKUP(B151,Mat_Prof_USPEH!$A$2:$C$300,3,FALSE),"0")</f>
        <v>0</v>
      </c>
      <c r="F151" s="32">
        <f>IFERROR(VLOOKUP(B151,Mat_Baz_USPEH!$A$2:$C$300,3,FALSE),"0")</f>
        <v>3</v>
      </c>
      <c r="G151">
        <f>IFERROR(VLOOKUP(B151,Rus!B:G,3,FALSE),"0")</f>
        <v>3</v>
      </c>
      <c r="H151" t="str">
        <f>IFERROR(VLOOKUP(B151,Rus!B:G,4,FALSE),"0")</f>
        <v>Русский язык</v>
      </c>
      <c r="I151" t="str">
        <f>IFERROR(VLOOKUP(B151,Rus!B:G,5,FALSE),"0")</f>
        <v>66.666666666666666</v>
      </c>
      <c r="J151">
        <f>IFERROR(VLOOKUP(B151,Rus!B:G,6,FALSE),"0")</f>
        <v>200</v>
      </c>
      <c r="K151" s="32" t="str">
        <f>IFERROR(VLOOKUP(B151,Mat_Prof!$A$2:$G$300,3,FALSE),"0")</f>
        <v>0</v>
      </c>
      <c r="L151" s="32" t="str">
        <f>IFERROR(VLOOKUP(B151,Mat_Prof!$A$2:$E$300,4,FALSE),"0")</f>
        <v>0</v>
      </c>
      <c r="M151" s="32" t="str">
        <f>IFERROR(VLOOKUP(B151,Mat_Prof!$A$2:$G$300,5,FALSE),"0")</f>
        <v>0</v>
      </c>
      <c r="N151" s="32" t="str">
        <f>IFERROR(VLOOKUP(B151,Mat_Prof!$A$2:$G$300,6,FALSE),"0")</f>
        <v>0</v>
      </c>
      <c r="O151" s="32">
        <f>IFERROR(VLOOKUP(B151,Mat_Baz!$A$2:$F$300,3,FALSE),"0")</f>
        <v>3</v>
      </c>
      <c r="P151" s="32" t="str">
        <f>IFERROR(VLOOKUP(B151,Mat_Baz!$A$2:$F$300,4,FALSE),"0")</f>
        <v>Математика базовая</v>
      </c>
      <c r="Q151" s="32" t="str">
        <f>IFERROR(VLOOKUP(B151,Mat_Baz!$A$2:$F$300,5,FALSE),"0")</f>
        <v>79.333333333333333</v>
      </c>
      <c r="R151" s="32">
        <f>IFERROR(VLOOKUP(B151,Mat_Baz!$A$2:$F$300,6,FALSE),"0")</f>
        <v>238</v>
      </c>
      <c r="T151" s="30"/>
    </row>
    <row r="152" spans="1:20" ht="15" x14ac:dyDescent="0.25">
      <c r="A152" t="s">
        <v>14</v>
      </c>
      <c r="B152">
        <v>6014</v>
      </c>
      <c r="C152" t="s">
        <v>868</v>
      </c>
      <c r="D152" s="32" t="str">
        <f>IFERROR(VLOOKUP(B152,Rus_USPEH!$A$2:$C$300,3,FALSE),"0")</f>
        <v>0</v>
      </c>
      <c r="E152" s="32" t="str">
        <f>IFERROR(VLOOKUP(B152,Mat_Prof_USPEH!$A$2:$C$300,3,FALSE),"0")</f>
        <v>0</v>
      </c>
      <c r="F152" s="32" t="str">
        <f>IFERROR(VLOOKUP(B152,Mat_Baz_USPEH!$A$2:$C$300,3,FALSE),"0")</f>
        <v>0</v>
      </c>
      <c r="G152" t="str">
        <f>IFERROR(VLOOKUP(B152,Rus!B:G,3,FALSE),"0")</f>
        <v>0</v>
      </c>
      <c r="H152" t="str">
        <f>IFERROR(VLOOKUP(B152,Rus!B:G,4,FALSE),"0")</f>
        <v>0</v>
      </c>
      <c r="I152" t="str">
        <f>IFERROR(VLOOKUP(B152,Rus!B:G,5,FALSE),"0")</f>
        <v>0</v>
      </c>
      <c r="J152" t="str">
        <f>IFERROR(VLOOKUP(B152,Rus!B:G,6,FALSE),"0")</f>
        <v>0</v>
      </c>
      <c r="K152" s="32" t="str">
        <f>IFERROR(VLOOKUP(B152,Mat_Prof!$A$2:$G$300,3,FALSE),"0")</f>
        <v>0</v>
      </c>
      <c r="L152" s="32" t="str">
        <f>IFERROR(VLOOKUP(B152,Mat_Prof!$A$2:$E$300,4,FALSE),"0")</f>
        <v>0</v>
      </c>
      <c r="M152" s="32" t="str">
        <f>IFERROR(VLOOKUP(B152,Mat_Prof!$A$2:$G$300,5,FALSE),"0")</f>
        <v>0</v>
      </c>
      <c r="N152" s="32" t="str">
        <f>IFERROR(VLOOKUP(B152,Mat_Prof!$A$2:$G$300,6,FALSE),"0")</f>
        <v>0</v>
      </c>
      <c r="O152" s="32" t="str">
        <f>IFERROR(VLOOKUP(B152,Mat_Baz!$A$2:$F$300,3,FALSE),"0")</f>
        <v>0</v>
      </c>
      <c r="P152" s="32" t="str">
        <f>IFERROR(VLOOKUP(B152,Mat_Baz!$A$2:$F$300,4,FALSE),"0")</f>
        <v>0</v>
      </c>
      <c r="Q152" s="32" t="str">
        <f>IFERROR(VLOOKUP(B152,Mat_Baz!$A$2:$F$300,5,FALSE),"0")</f>
        <v>0</v>
      </c>
      <c r="R152" s="32" t="str">
        <f>IFERROR(VLOOKUP(B152,Mat_Baz!$A$2:$F$300,6,FALSE),"0")</f>
        <v>0</v>
      </c>
      <c r="T152" s="30"/>
    </row>
    <row r="153" spans="1:20" ht="15" x14ac:dyDescent="0.25">
      <c r="A153" t="s">
        <v>14</v>
      </c>
      <c r="B153">
        <v>6015</v>
      </c>
      <c r="C153" t="s">
        <v>231</v>
      </c>
      <c r="D153" s="32">
        <f>IFERROR(VLOOKUP(B153,Rus_USPEH!$A$2:$C$300,3,FALSE),"0")</f>
        <v>6</v>
      </c>
      <c r="E153" s="32">
        <f>IFERROR(VLOOKUP(B153,Mat_Prof_USPEH!$A$2:$C$300,3,FALSE),"0")</f>
        <v>6</v>
      </c>
      <c r="F153" s="32">
        <f>IFERROR(VLOOKUP(B153,Mat_Baz_USPEH!$A$2:$C$300,3,FALSE),"0")</f>
        <v>7</v>
      </c>
      <c r="G153">
        <f>IFERROR(VLOOKUP(B153,Rus!B:G,3,FALSE),"0")</f>
        <v>13</v>
      </c>
      <c r="H153" t="str">
        <f>IFERROR(VLOOKUP(B153,Rus!B:G,4,FALSE),"0")</f>
        <v>Русский язык</v>
      </c>
      <c r="I153" t="str">
        <f>IFERROR(VLOOKUP(B153,Rus!B:G,5,FALSE),"0")</f>
        <v>63.692307692307692</v>
      </c>
      <c r="J153">
        <f>IFERROR(VLOOKUP(B153,Rus!B:G,6,FALSE),"0")</f>
        <v>828</v>
      </c>
      <c r="K153" s="32">
        <f>IFERROR(VLOOKUP(B153,Mat_Prof!$A$2:$G$300,3,FALSE),"0")</f>
        <v>6</v>
      </c>
      <c r="L153" s="32" t="str">
        <f>IFERROR(VLOOKUP(B153,Mat_Prof!$A$2:$E$300,4,FALSE),"0")</f>
        <v>Математика профильная</v>
      </c>
      <c r="M153" s="32" t="str">
        <f>IFERROR(VLOOKUP(B153,Mat_Prof!$A$2:$G$300,5,FALSE),"0")</f>
        <v>50.333333333333333</v>
      </c>
      <c r="N153" s="32">
        <f>IFERROR(VLOOKUP(B153,Mat_Prof!$A$2:$G$300,6,FALSE),"0")</f>
        <v>302</v>
      </c>
      <c r="O153" s="32">
        <f>IFERROR(VLOOKUP(B153,Mat_Baz!$A$2:$F$300,3,FALSE),"0")</f>
        <v>7</v>
      </c>
      <c r="P153" s="32" t="str">
        <f>IFERROR(VLOOKUP(B153,Mat_Baz!$A$2:$F$300,4,FALSE),"0")</f>
        <v>Математика базовая</v>
      </c>
      <c r="Q153" s="32" t="str">
        <f>IFERROR(VLOOKUP(B153,Mat_Baz!$A$2:$F$300,5,FALSE),"0")</f>
        <v>66.714285714285714</v>
      </c>
      <c r="R153" s="32">
        <f>IFERROR(VLOOKUP(B153,Mat_Baz!$A$2:$F$300,6,FALSE),"0")</f>
        <v>467</v>
      </c>
      <c r="T153" s="30"/>
    </row>
    <row r="154" spans="1:20" ht="15" x14ac:dyDescent="0.25">
      <c r="A154" t="s">
        <v>14</v>
      </c>
      <c r="B154">
        <v>6501</v>
      </c>
      <c r="C154" t="s">
        <v>869</v>
      </c>
      <c r="D154" s="32" t="str">
        <f>IFERROR(VLOOKUP(B154,Rus_USPEH!$A$2:$C$300,3,FALSE),"0")</f>
        <v>0</v>
      </c>
      <c r="E154" s="32" t="str">
        <f>IFERROR(VLOOKUP(B154,Mat_Prof_USPEH!$A$2:$C$300,3,FALSE),"0")</f>
        <v>0</v>
      </c>
      <c r="F154" s="32" t="str">
        <f>IFERROR(VLOOKUP(B154,Mat_Baz_USPEH!$A$2:$C$300,3,FALSE),"0")</f>
        <v>0</v>
      </c>
      <c r="G154" t="str">
        <f>IFERROR(VLOOKUP(B154,Rus!B:G,3,FALSE),"0")</f>
        <v>0</v>
      </c>
      <c r="H154" t="str">
        <f>IFERROR(VLOOKUP(B154,Rus!B:G,4,FALSE),"0")</f>
        <v>0</v>
      </c>
      <c r="I154" t="str">
        <f>IFERROR(VLOOKUP(B154,Rus!B:G,5,FALSE),"0")</f>
        <v>0</v>
      </c>
      <c r="J154" t="str">
        <f>IFERROR(VLOOKUP(B154,Rus!B:G,6,FALSE),"0")</f>
        <v>0</v>
      </c>
      <c r="K154" s="32" t="str">
        <f>IFERROR(VLOOKUP(B154,Mat_Prof!$A$2:$G$300,3,FALSE),"0")</f>
        <v>0</v>
      </c>
      <c r="L154" s="32" t="str">
        <f>IFERROR(VLOOKUP(B154,Mat_Prof!$A$2:$E$300,4,FALSE),"0")</f>
        <v>0</v>
      </c>
      <c r="M154" s="32" t="str">
        <f>IFERROR(VLOOKUP(B154,Mat_Prof!$A$2:$G$300,5,FALSE),"0")</f>
        <v>0</v>
      </c>
      <c r="N154" s="32" t="str">
        <f>IFERROR(VLOOKUP(B154,Mat_Prof!$A$2:$G$300,6,FALSE),"0")</f>
        <v>0</v>
      </c>
      <c r="O154" s="32" t="str">
        <f>IFERROR(VLOOKUP(B154,Mat_Baz!$A$2:$F$300,3,FALSE),"0")</f>
        <v>0</v>
      </c>
      <c r="P154" s="32" t="str">
        <f>IFERROR(VLOOKUP(B154,Mat_Baz!$A$2:$F$300,4,FALSE),"0")</f>
        <v>0</v>
      </c>
      <c r="Q154" s="32" t="str">
        <f>IFERROR(VLOOKUP(B154,Mat_Baz!$A$2:$F$300,5,FALSE),"0")</f>
        <v>0</v>
      </c>
      <c r="R154" s="32" t="str">
        <f>IFERROR(VLOOKUP(B154,Mat_Baz!$A$2:$F$300,6,FALSE),"0")</f>
        <v>0</v>
      </c>
      <c r="T154" s="30"/>
    </row>
    <row r="155" spans="1:20" ht="15" x14ac:dyDescent="0.25">
      <c r="A155" t="s">
        <v>14</v>
      </c>
      <c r="B155">
        <v>6502</v>
      </c>
      <c r="C155" t="s">
        <v>870</v>
      </c>
      <c r="D155" s="32" t="str">
        <f>IFERROR(VLOOKUP(B155,Rus_USPEH!$A$2:$C$300,3,FALSE),"0")</f>
        <v>0</v>
      </c>
      <c r="E155" s="32" t="str">
        <f>IFERROR(VLOOKUP(B155,Mat_Prof_USPEH!$A$2:$C$300,3,FALSE),"0")</f>
        <v>0</v>
      </c>
      <c r="F155" s="32" t="str">
        <f>IFERROR(VLOOKUP(B155,Mat_Baz_USPEH!$A$2:$C$300,3,FALSE),"0")</f>
        <v>0</v>
      </c>
      <c r="G155" t="str">
        <f>IFERROR(VLOOKUP(B155,Rus!B:G,3,FALSE),"0")</f>
        <v>0</v>
      </c>
      <c r="H155" t="str">
        <f>IFERROR(VLOOKUP(B155,Rus!B:G,4,FALSE),"0")</f>
        <v>0</v>
      </c>
      <c r="I155" t="str">
        <f>IFERROR(VLOOKUP(B155,Rus!B:G,5,FALSE),"0")</f>
        <v>0</v>
      </c>
      <c r="J155" t="str">
        <f>IFERROR(VLOOKUP(B155,Rus!B:G,6,FALSE),"0")</f>
        <v>0</v>
      </c>
      <c r="K155" s="32" t="str">
        <f>IFERROR(VLOOKUP(B155,Mat_Prof!$A$2:$G$300,3,FALSE),"0")</f>
        <v>0</v>
      </c>
      <c r="L155" s="32" t="str">
        <f>IFERROR(VLOOKUP(B155,Mat_Prof!$A$2:$E$300,4,FALSE),"0")</f>
        <v>0</v>
      </c>
      <c r="M155" s="32" t="str">
        <f>IFERROR(VLOOKUP(B155,Mat_Prof!$A$2:$G$300,5,FALSE),"0")</f>
        <v>0</v>
      </c>
      <c r="N155" s="32" t="str">
        <f>IFERROR(VLOOKUP(B155,Mat_Prof!$A$2:$G$300,6,FALSE),"0")</f>
        <v>0</v>
      </c>
      <c r="O155" s="32" t="str">
        <f>IFERROR(VLOOKUP(B155,Mat_Baz!$A$2:$F$300,3,FALSE),"0")</f>
        <v>0</v>
      </c>
      <c r="P155" s="32" t="str">
        <f>IFERROR(VLOOKUP(B155,Mat_Baz!$A$2:$F$300,4,FALSE),"0")</f>
        <v>0</v>
      </c>
      <c r="Q155" s="32" t="str">
        <f>IFERROR(VLOOKUP(B155,Mat_Baz!$A$2:$F$300,5,FALSE),"0")</f>
        <v>0</v>
      </c>
      <c r="R155" s="32" t="str">
        <f>IFERROR(VLOOKUP(B155,Mat_Baz!$A$2:$F$300,6,FALSE),"0")</f>
        <v>0</v>
      </c>
      <c r="T155" s="30"/>
    </row>
    <row r="156" spans="1:20" ht="15" x14ac:dyDescent="0.25">
      <c r="A156" t="s">
        <v>14</v>
      </c>
      <c r="B156">
        <v>6003</v>
      </c>
      <c r="C156" t="s">
        <v>276</v>
      </c>
      <c r="D156" s="32">
        <f>IFERROR(VLOOKUP(B156,Rus_USPEH!$A$2:$C$300,3,FALSE),"0")</f>
        <v>1</v>
      </c>
      <c r="E156" s="32">
        <f>IFERROR(VLOOKUP(B156,Mat_Prof_USPEH!$A$2:$C$300,3,FALSE),"0")</f>
        <v>1</v>
      </c>
      <c r="F156" s="32" t="str">
        <f>IFERROR(VLOOKUP(B156,Mat_Baz_USPEH!$A$2:$C$300,3,FALSE),"0")</f>
        <v>0</v>
      </c>
      <c r="G156">
        <f>IFERROR(VLOOKUP(B156,Rus!B:G,3,FALSE),"0")</f>
        <v>1</v>
      </c>
      <c r="H156" t="str">
        <f>IFERROR(VLOOKUP(B156,Rus!B:G,4,FALSE),"0")</f>
        <v>Русский язык</v>
      </c>
      <c r="I156" t="str">
        <f>IFERROR(VLOOKUP(B156,Rus!B:G,5,FALSE),"0")</f>
        <v>65.000000000000000</v>
      </c>
      <c r="J156">
        <f>IFERROR(VLOOKUP(B156,Rus!B:G,6,FALSE),"0")</f>
        <v>65</v>
      </c>
      <c r="K156" s="32">
        <f>IFERROR(VLOOKUP(B156,Mat_Prof!$A$2:$G$300,3,FALSE),"0")</f>
        <v>1</v>
      </c>
      <c r="L156" s="32" t="str">
        <f>IFERROR(VLOOKUP(B156,Mat_Prof!$A$2:$E$300,4,FALSE),"0")</f>
        <v>Математика профильная</v>
      </c>
      <c r="M156" s="32" t="str">
        <f>IFERROR(VLOOKUP(B156,Mat_Prof!$A$2:$G$300,5,FALSE),"0")</f>
        <v>58.000000000000000</v>
      </c>
      <c r="N156" s="32">
        <f>IFERROR(VLOOKUP(B156,Mat_Prof!$A$2:$G$300,6,FALSE),"0")</f>
        <v>58</v>
      </c>
      <c r="O156" s="32" t="str">
        <f>IFERROR(VLOOKUP(B156,Mat_Baz!$A$2:$F$300,3,FALSE),"0")</f>
        <v>0</v>
      </c>
      <c r="P156" s="32" t="str">
        <f>IFERROR(VLOOKUP(B156,Mat_Baz!$A$2:$F$300,4,FALSE),"0")</f>
        <v>0</v>
      </c>
      <c r="Q156" s="32" t="str">
        <f>IFERROR(VLOOKUP(B156,Mat_Baz!$A$2:$F$300,5,FALSE),"0")</f>
        <v>0</v>
      </c>
      <c r="R156" s="32" t="str">
        <f>IFERROR(VLOOKUP(B156,Mat_Baz!$A$2:$F$300,6,FALSE),"0")</f>
        <v>0</v>
      </c>
      <c r="T156" s="30"/>
    </row>
    <row r="157" spans="1:20" ht="15" x14ac:dyDescent="0.25">
      <c r="A157" t="s">
        <v>15</v>
      </c>
      <c r="B157">
        <v>7010</v>
      </c>
      <c r="C157" t="s">
        <v>871</v>
      </c>
      <c r="D157" s="32" t="str">
        <f>IFERROR(VLOOKUP(B157,Rus_USPEH!$A$2:$C$300,3,FALSE),"0")</f>
        <v>0</v>
      </c>
      <c r="E157" s="32" t="str">
        <f>IFERROR(VLOOKUP(B157,Mat_Prof_USPEH!$A$2:$C$300,3,FALSE),"0")</f>
        <v>0</v>
      </c>
      <c r="F157" s="32" t="str">
        <f>IFERROR(VLOOKUP(B157,Mat_Baz_USPEH!$A$2:$C$300,3,FALSE),"0")</f>
        <v>0</v>
      </c>
      <c r="G157" t="str">
        <f>IFERROR(VLOOKUP(B157,Rus!B:G,3,FALSE),"0")</f>
        <v>0</v>
      </c>
      <c r="H157" t="str">
        <f>IFERROR(VLOOKUP(B157,Rus!B:G,4,FALSE),"0")</f>
        <v>0</v>
      </c>
      <c r="I157" t="str">
        <f>IFERROR(VLOOKUP(B157,Rus!B:G,5,FALSE),"0")</f>
        <v>0</v>
      </c>
      <c r="J157" t="str">
        <f>IFERROR(VLOOKUP(B157,Rus!B:G,6,FALSE),"0")</f>
        <v>0</v>
      </c>
      <c r="K157" s="32" t="str">
        <f>IFERROR(VLOOKUP(B157,Mat_Prof!$A$2:$G$300,3,FALSE),"0")</f>
        <v>0</v>
      </c>
      <c r="L157" s="32" t="str">
        <f>IFERROR(VLOOKUP(B157,Mat_Prof!$A$2:$E$300,4,FALSE),"0")</f>
        <v>0</v>
      </c>
      <c r="M157" s="32" t="str">
        <f>IFERROR(VLOOKUP(B157,Mat_Prof!$A$2:$G$300,5,FALSE),"0")</f>
        <v>0</v>
      </c>
      <c r="N157" s="32" t="str">
        <f>IFERROR(VLOOKUP(B157,Mat_Prof!$A$2:$G$300,6,FALSE),"0")</f>
        <v>0</v>
      </c>
      <c r="O157" s="32" t="str">
        <f>IFERROR(VLOOKUP(B157,Mat_Baz!$A$2:$F$300,3,FALSE),"0")</f>
        <v>0</v>
      </c>
      <c r="P157" s="32" t="str">
        <f>IFERROR(VLOOKUP(B157,Mat_Baz!$A$2:$F$300,4,FALSE),"0")</f>
        <v>0</v>
      </c>
      <c r="Q157" s="32" t="str">
        <f>IFERROR(VLOOKUP(B157,Mat_Baz!$A$2:$F$300,5,FALSE),"0")</f>
        <v>0</v>
      </c>
      <c r="R157" s="32" t="str">
        <f>IFERROR(VLOOKUP(B157,Mat_Baz!$A$2:$F$300,6,FALSE),"0")</f>
        <v>0</v>
      </c>
      <c r="T157" s="30"/>
    </row>
    <row r="158" spans="1:20" ht="15" x14ac:dyDescent="0.25">
      <c r="A158" t="s">
        <v>15</v>
      </c>
      <c r="B158">
        <v>7006</v>
      </c>
      <c r="C158" t="s">
        <v>521</v>
      </c>
      <c r="D158" s="32">
        <f>IFERROR(VLOOKUP(B158,Rus_USPEH!$A$2:$C$300,3,FALSE),"0")</f>
        <v>2</v>
      </c>
      <c r="E158" s="32">
        <f>IFERROR(VLOOKUP(B158,Mat_Prof_USPEH!$A$2:$C$300,3,FALSE),"0")</f>
        <v>2</v>
      </c>
      <c r="F158" s="32">
        <f>IFERROR(VLOOKUP(B158,Mat_Baz_USPEH!$A$2:$C$300,3,FALSE),"0")</f>
        <v>1</v>
      </c>
      <c r="G158">
        <f>IFERROR(VLOOKUP(B158,Rus!B:G,3,FALSE),"0")</f>
        <v>3</v>
      </c>
      <c r="H158" t="str">
        <f>IFERROR(VLOOKUP(B158,Rus!B:G,4,FALSE),"0")</f>
        <v>Русский язык</v>
      </c>
      <c r="I158" t="str">
        <f>IFERROR(VLOOKUP(B158,Rus!B:G,5,FALSE),"0")</f>
        <v>42.666666666666666</v>
      </c>
      <c r="J158">
        <f>IFERROR(VLOOKUP(B158,Rus!B:G,6,FALSE),"0")</f>
        <v>128</v>
      </c>
      <c r="K158" s="32">
        <f>IFERROR(VLOOKUP(B158,Mat_Prof!$A$2:$G$300,3,FALSE),"0")</f>
        <v>2</v>
      </c>
      <c r="L158" s="32" t="str">
        <f>IFERROR(VLOOKUP(B158,Mat_Prof!$A$2:$E$300,4,FALSE),"0")</f>
        <v>Математика профильная</v>
      </c>
      <c r="M158" s="32" t="str">
        <f>IFERROR(VLOOKUP(B158,Mat_Prof!$A$2:$G$300,5,FALSE),"0")</f>
        <v>30.500000000000000</v>
      </c>
      <c r="N158" s="32">
        <f>IFERROR(VLOOKUP(B158,Mat_Prof!$A$2:$G$300,6,FALSE),"0")</f>
        <v>61</v>
      </c>
      <c r="O158" s="32">
        <f>IFERROR(VLOOKUP(B158,Mat_Baz!$A$2:$F$300,3,FALSE),"0")</f>
        <v>1</v>
      </c>
      <c r="P158" s="32" t="str">
        <f>IFERROR(VLOOKUP(B158,Mat_Baz!$A$2:$F$300,4,FALSE),"0")</f>
        <v>Математика базовая</v>
      </c>
      <c r="Q158" s="32" t="str">
        <f>IFERROR(VLOOKUP(B158,Mat_Baz!$A$2:$F$300,5,FALSE),"0")</f>
        <v>57.000000000000000</v>
      </c>
      <c r="R158" s="32">
        <f>IFERROR(VLOOKUP(B158,Mat_Baz!$A$2:$F$300,6,FALSE),"0")</f>
        <v>57</v>
      </c>
      <c r="T158" s="30"/>
    </row>
    <row r="159" spans="1:20" ht="15" x14ac:dyDescent="0.25">
      <c r="A159" t="s">
        <v>15</v>
      </c>
      <c r="B159">
        <v>7002</v>
      </c>
      <c r="C159" t="s">
        <v>872</v>
      </c>
      <c r="D159" s="32" t="str">
        <f>IFERROR(VLOOKUP(B159,Rus_USPEH!$A$2:$C$300,3,FALSE),"0")</f>
        <v>0</v>
      </c>
      <c r="E159" s="32" t="str">
        <f>IFERROR(VLOOKUP(B159,Mat_Prof_USPEH!$A$2:$C$300,3,FALSE),"0")</f>
        <v>0</v>
      </c>
      <c r="F159" s="32" t="str">
        <f>IFERROR(VLOOKUP(B159,Mat_Baz_USPEH!$A$2:$C$300,3,FALSE),"0")</f>
        <v>0</v>
      </c>
      <c r="G159" t="str">
        <f>IFERROR(VLOOKUP(B159,Rus!B:G,3,FALSE),"0")</f>
        <v>0</v>
      </c>
      <c r="H159" t="str">
        <f>IFERROR(VLOOKUP(B159,Rus!B:G,4,FALSE),"0")</f>
        <v>0</v>
      </c>
      <c r="I159" t="str">
        <f>IFERROR(VLOOKUP(B159,Rus!B:G,5,FALSE),"0")</f>
        <v>0</v>
      </c>
      <c r="J159" t="str">
        <f>IFERROR(VLOOKUP(B159,Rus!B:G,6,FALSE),"0")</f>
        <v>0</v>
      </c>
      <c r="K159" s="32" t="str">
        <f>IFERROR(VLOOKUP(B159,Mat_Prof!$A$2:$G$300,3,FALSE),"0")</f>
        <v>0</v>
      </c>
      <c r="L159" s="32" t="str">
        <f>IFERROR(VLOOKUP(B159,Mat_Prof!$A$2:$E$300,4,FALSE),"0")</f>
        <v>0</v>
      </c>
      <c r="M159" s="32" t="str">
        <f>IFERROR(VLOOKUP(B159,Mat_Prof!$A$2:$G$300,5,FALSE),"0")</f>
        <v>0</v>
      </c>
      <c r="N159" s="32" t="str">
        <f>IFERROR(VLOOKUP(B159,Mat_Prof!$A$2:$G$300,6,FALSE),"0")</f>
        <v>0</v>
      </c>
      <c r="O159" s="32" t="str">
        <f>IFERROR(VLOOKUP(B159,Mat_Baz!$A$2:$F$300,3,FALSE),"0")</f>
        <v>0</v>
      </c>
      <c r="P159" s="32" t="str">
        <f>IFERROR(VLOOKUP(B159,Mat_Baz!$A$2:$F$300,4,FALSE),"0")</f>
        <v>0</v>
      </c>
      <c r="Q159" s="32" t="str">
        <f>IFERROR(VLOOKUP(B159,Mat_Baz!$A$2:$F$300,5,FALSE),"0")</f>
        <v>0</v>
      </c>
      <c r="R159" s="32" t="str">
        <f>IFERROR(VLOOKUP(B159,Mat_Baz!$A$2:$F$300,6,FALSE),"0")</f>
        <v>0</v>
      </c>
      <c r="T159" s="30"/>
    </row>
    <row r="160" spans="1:20" ht="15" x14ac:dyDescent="0.25">
      <c r="A160" t="s">
        <v>15</v>
      </c>
      <c r="B160">
        <v>7007</v>
      </c>
      <c r="C160" t="s">
        <v>873</v>
      </c>
      <c r="D160" s="32" t="str">
        <f>IFERROR(VLOOKUP(B160,Rus_USPEH!$A$2:$C$300,3,FALSE),"0")</f>
        <v>0</v>
      </c>
      <c r="E160" s="32" t="str">
        <f>IFERROR(VLOOKUP(B160,Mat_Prof_USPEH!$A$2:$C$300,3,FALSE),"0")</f>
        <v>0</v>
      </c>
      <c r="F160" s="32" t="str">
        <f>IFERROR(VLOOKUP(B160,Mat_Baz_USPEH!$A$2:$C$300,3,FALSE),"0")</f>
        <v>0</v>
      </c>
      <c r="G160" t="str">
        <f>IFERROR(VLOOKUP(B160,Rus!B:G,3,FALSE),"0")</f>
        <v>0</v>
      </c>
      <c r="H160" t="str">
        <f>IFERROR(VLOOKUP(B160,Rus!B:G,4,FALSE),"0")</f>
        <v>0</v>
      </c>
      <c r="I160" t="str">
        <f>IFERROR(VLOOKUP(B160,Rus!B:G,5,FALSE),"0")</f>
        <v>0</v>
      </c>
      <c r="J160" t="str">
        <f>IFERROR(VLOOKUP(B160,Rus!B:G,6,FALSE),"0")</f>
        <v>0</v>
      </c>
      <c r="K160" s="32" t="str">
        <f>IFERROR(VLOOKUP(B160,Mat_Prof!$A$2:$G$300,3,FALSE),"0")</f>
        <v>0</v>
      </c>
      <c r="L160" s="32" t="str">
        <f>IFERROR(VLOOKUP(B160,Mat_Prof!$A$2:$E$300,4,FALSE),"0")</f>
        <v>0</v>
      </c>
      <c r="M160" s="32" t="str">
        <f>IFERROR(VLOOKUP(B160,Mat_Prof!$A$2:$G$300,5,FALSE),"0")</f>
        <v>0</v>
      </c>
      <c r="N160" s="32" t="str">
        <f>IFERROR(VLOOKUP(B160,Mat_Prof!$A$2:$G$300,6,FALSE),"0")</f>
        <v>0</v>
      </c>
      <c r="O160" s="32" t="str">
        <f>IFERROR(VLOOKUP(B160,Mat_Baz!$A$2:$F$300,3,FALSE),"0")</f>
        <v>0</v>
      </c>
      <c r="P160" s="32" t="str">
        <f>IFERROR(VLOOKUP(B160,Mat_Baz!$A$2:$F$300,4,FALSE),"0")</f>
        <v>0</v>
      </c>
      <c r="Q160" s="32" t="str">
        <f>IFERROR(VLOOKUP(B160,Mat_Baz!$A$2:$F$300,5,FALSE),"0")</f>
        <v>0</v>
      </c>
      <c r="R160" s="32" t="str">
        <f>IFERROR(VLOOKUP(B160,Mat_Baz!$A$2:$F$300,6,FALSE),"0")</f>
        <v>0</v>
      </c>
      <c r="T160" s="30"/>
    </row>
    <row r="161" spans="1:20" ht="15" x14ac:dyDescent="0.25">
      <c r="A161" t="s">
        <v>15</v>
      </c>
      <c r="B161">
        <v>7009</v>
      </c>
      <c r="C161" t="s">
        <v>241</v>
      </c>
      <c r="D161" s="32">
        <f>IFERROR(VLOOKUP(B161,Rus_USPEH!$A$2:$C$300,3,FALSE),"0")</f>
        <v>1</v>
      </c>
      <c r="E161" s="32">
        <f>IFERROR(VLOOKUP(B161,Mat_Prof_USPEH!$A$2:$C$300,3,FALSE),"0")</f>
        <v>1</v>
      </c>
      <c r="F161" s="32" t="str">
        <f>IFERROR(VLOOKUP(B161,Mat_Baz_USPEH!$A$2:$C$300,3,FALSE),"0")</f>
        <v>0</v>
      </c>
      <c r="G161">
        <f>IFERROR(VLOOKUP(B161,Rus!B:G,3,FALSE),"0")</f>
        <v>1</v>
      </c>
      <c r="H161" t="str">
        <f>IFERROR(VLOOKUP(B161,Rus!B:G,4,FALSE),"0")</f>
        <v>Русский язык</v>
      </c>
      <c r="I161" t="str">
        <f>IFERROR(VLOOKUP(B161,Rus!B:G,5,FALSE),"0")</f>
        <v>89.000000000000000</v>
      </c>
      <c r="J161">
        <f>IFERROR(VLOOKUP(B161,Rus!B:G,6,FALSE),"0")</f>
        <v>89</v>
      </c>
      <c r="K161" s="32">
        <f>IFERROR(VLOOKUP(B161,Mat_Prof!$A$2:$G$300,3,FALSE),"0")</f>
        <v>1</v>
      </c>
      <c r="L161" s="32" t="str">
        <f>IFERROR(VLOOKUP(B161,Mat_Prof!$A$2:$E$300,4,FALSE),"0")</f>
        <v>Математика профильная</v>
      </c>
      <c r="M161" s="32" t="str">
        <f>IFERROR(VLOOKUP(B161,Mat_Prof!$A$2:$G$300,5,FALSE),"0")</f>
        <v>70.000000000000000</v>
      </c>
      <c r="N161" s="32">
        <f>IFERROR(VLOOKUP(B161,Mat_Prof!$A$2:$G$300,6,FALSE),"0")</f>
        <v>70</v>
      </c>
      <c r="O161" s="32" t="str">
        <f>IFERROR(VLOOKUP(B161,Mat_Baz!$A$2:$F$300,3,FALSE),"0")</f>
        <v>0</v>
      </c>
      <c r="P161" s="32" t="str">
        <f>IFERROR(VLOOKUP(B161,Mat_Baz!$A$2:$F$300,4,FALSE),"0")</f>
        <v>0</v>
      </c>
      <c r="Q161" s="32" t="str">
        <f>IFERROR(VLOOKUP(B161,Mat_Baz!$A$2:$F$300,5,FALSE),"0")</f>
        <v>0</v>
      </c>
      <c r="R161" s="32" t="str">
        <f>IFERROR(VLOOKUP(B161,Mat_Baz!$A$2:$F$300,6,FALSE),"0")</f>
        <v>0</v>
      </c>
      <c r="T161" s="30"/>
    </row>
    <row r="162" spans="1:20" ht="15" x14ac:dyDescent="0.25">
      <c r="A162" t="s">
        <v>15</v>
      </c>
      <c r="B162">
        <v>7005</v>
      </c>
      <c r="C162" t="s">
        <v>240</v>
      </c>
      <c r="D162" s="32">
        <f>IFERROR(VLOOKUP(B162,Rus_USPEH!$A$2:$C$300,3,FALSE),"0")</f>
        <v>1</v>
      </c>
      <c r="E162" s="32">
        <f>IFERROR(VLOOKUP(B162,Mat_Prof_USPEH!$A$2:$C$300,3,FALSE),"0")</f>
        <v>1</v>
      </c>
      <c r="F162" s="32" t="str">
        <f>IFERROR(VLOOKUP(B162,Mat_Baz_USPEH!$A$2:$C$300,3,FALSE),"0")</f>
        <v>0</v>
      </c>
      <c r="G162">
        <f>IFERROR(VLOOKUP(B162,Rus!B:G,3,FALSE),"0")</f>
        <v>1</v>
      </c>
      <c r="H162" t="str">
        <f>IFERROR(VLOOKUP(B162,Rus!B:G,4,FALSE),"0")</f>
        <v>Русский язык</v>
      </c>
      <c r="I162" t="str">
        <f>IFERROR(VLOOKUP(B162,Rus!B:G,5,FALSE),"0")</f>
        <v>62.000000000000000</v>
      </c>
      <c r="J162">
        <f>IFERROR(VLOOKUP(B162,Rus!B:G,6,FALSE),"0")</f>
        <v>62</v>
      </c>
      <c r="K162" s="32">
        <f>IFERROR(VLOOKUP(B162,Mat_Prof!$A$2:$G$300,3,FALSE),"0")</f>
        <v>1</v>
      </c>
      <c r="L162" s="32" t="str">
        <f>IFERROR(VLOOKUP(B162,Mat_Prof!$A$2:$E$300,4,FALSE),"0")</f>
        <v>Математика профильная</v>
      </c>
      <c r="M162" s="32" t="str">
        <f>IFERROR(VLOOKUP(B162,Mat_Prof!$A$2:$G$300,5,FALSE),"0")</f>
        <v>46.000000000000000</v>
      </c>
      <c r="N162" s="32">
        <f>IFERROR(VLOOKUP(B162,Mat_Prof!$A$2:$G$300,6,FALSE),"0")</f>
        <v>46</v>
      </c>
      <c r="O162" s="32" t="str">
        <f>IFERROR(VLOOKUP(B162,Mat_Baz!$A$2:$F$300,3,FALSE),"0")</f>
        <v>0</v>
      </c>
      <c r="P162" s="32" t="str">
        <f>IFERROR(VLOOKUP(B162,Mat_Baz!$A$2:$F$300,4,FALSE),"0")</f>
        <v>0</v>
      </c>
      <c r="Q162" s="32" t="str">
        <f>IFERROR(VLOOKUP(B162,Mat_Baz!$A$2:$F$300,5,FALSE),"0")</f>
        <v>0</v>
      </c>
      <c r="R162" s="32" t="str">
        <f>IFERROR(VLOOKUP(B162,Mat_Baz!$A$2:$F$300,6,FALSE),"0")</f>
        <v>0</v>
      </c>
      <c r="T162" s="30"/>
    </row>
    <row r="163" spans="1:20" ht="15" x14ac:dyDescent="0.25">
      <c r="A163" t="s">
        <v>15</v>
      </c>
      <c r="B163">
        <v>7003</v>
      </c>
      <c r="C163" t="s">
        <v>874</v>
      </c>
      <c r="D163" s="32" t="str">
        <f>IFERROR(VLOOKUP(B163,Rus_USPEH!$A$2:$C$300,3,FALSE),"0")</f>
        <v>0</v>
      </c>
      <c r="E163" s="32" t="str">
        <f>IFERROR(VLOOKUP(B163,Mat_Prof_USPEH!$A$2:$C$300,3,FALSE),"0")</f>
        <v>0</v>
      </c>
      <c r="F163" s="32" t="str">
        <f>IFERROR(VLOOKUP(B163,Mat_Baz_USPEH!$A$2:$C$300,3,FALSE),"0")</f>
        <v>0</v>
      </c>
      <c r="G163" t="str">
        <f>IFERROR(VLOOKUP(B163,Rus!B:G,3,FALSE),"0")</f>
        <v>0</v>
      </c>
      <c r="H163" t="str">
        <f>IFERROR(VLOOKUP(B163,Rus!B:G,4,FALSE),"0")</f>
        <v>0</v>
      </c>
      <c r="I163" t="str">
        <f>IFERROR(VLOOKUP(B163,Rus!B:G,5,FALSE),"0")</f>
        <v>0</v>
      </c>
      <c r="J163" t="str">
        <f>IFERROR(VLOOKUP(B163,Rus!B:G,6,FALSE),"0")</f>
        <v>0</v>
      </c>
      <c r="K163" s="32" t="str">
        <f>IFERROR(VLOOKUP(B163,Mat_Prof!$A$2:$G$300,3,FALSE),"0")</f>
        <v>0</v>
      </c>
      <c r="L163" s="32" t="str">
        <f>IFERROR(VLOOKUP(B163,Mat_Prof!$A$2:$E$300,4,FALSE),"0")</f>
        <v>0</v>
      </c>
      <c r="M163" s="32" t="str">
        <f>IFERROR(VLOOKUP(B163,Mat_Prof!$A$2:$G$300,5,FALSE),"0")</f>
        <v>0</v>
      </c>
      <c r="N163" s="32" t="str">
        <f>IFERROR(VLOOKUP(B163,Mat_Prof!$A$2:$G$300,6,FALSE),"0")</f>
        <v>0</v>
      </c>
      <c r="O163" s="32" t="str">
        <f>IFERROR(VLOOKUP(B163,Mat_Baz!$A$2:$F$300,3,FALSE),"0")</f>
        <v>0</v>
      </c>
      <c r="P163" s="32" t="str">
        <f>IFERROR(VLOOKUP(B163,Mat_Baz!$A$2:$F$300,4,FALSE),"0")</f>
        <v>0</v>
      </c>
      <c r="Q163" s="32" t="str">
        <f>IFERROR(VLOOKUP(B163,Mat_Baz!$A$2:$F$300,5,FALSE),"0")</f>
        <v>0</v>
      </c>
      <c r="R163" s="32" t="str">
        <f>IFERROR(VLOOKUP(B163,Mat_Baz!$A$2:$F$300,6,FALSE),"0")</f>
        <v>0</v>
      </c>
      <c r="T163" s="30"/>
    </row>
    <row r="164" spans="1:20" ht="15" x14ac:dyDescent="0.25">
      <c r="A164" t="s">
        <v>15</v>
      </c>
      <c r="B164">
        <v>7020</v>
      </c>
      <c r="C164" t="s">
        <v>875</v>
      </c>
      <c r="D164" s="32" t="str">
        <f>IFERROR(VLOOKUP(B164,Rus_USPEH!$A$2:$C$300,3,FALSE),"0")</f>
        <v>0</v>
      </c>
      <c r="E164" s="32" t="str">
        <f>IFERROR(VLOOKUP(B164,Mat_Prof_USPEH!$A$2:$C$300,3,FALSE),"0")</f>
        <v>0</v>
      </c>
      <c r="F164" s="32" t="str">
        <f>IFERROR(VLOOKUP(B164,Mat_Baz_USPEH!$A$2:$C$300,3,FALSE),"0")</f>
        <v>0</v>
      </c>
      <c r="G164" t="str">
        <f>IFERROR(VLOOKUP(B164,Rus!B:G,3,FALSE),"0")</f>
        <v>0</v>
      </c>
      <c r="H164" t="str">
        <f>IFERROR(VLOOKUP(B164,Rus!B:G,4,FALSE),"0")</f>
        <v>0</v>
      </c>
      <c r="I164" t="str">
        <f>IFERROR(VLOOKUP(B164,Rus!B:G,5,FALSE),"0")</f>
        <v>0</v>
      </c>
      <c r="J164" t="str">
        <f>IFERROR(VLOOKUP(B164,Rus!B:G,6,FALSE),"0")</f>
        <v>0</v>
      </c>
      <c r="K164" s="32" t="str">
        <f>IFERROR(VLOOKUP(B164,Mat_Prof!$A$2:$G$300,3,FALSE),"0")</f>
        <v>0</v>
      </c>
      <c r="L164" s="32" t="str">
        <f>IFERROR(VLOOKUP(B164,Mat_Prof!$A$2:$E$300,4,FALSE),"0")</f>
        <v>0</v>
      </c>
      <c r="M164" s="32" t="str">
        <f>IFERROR(VLOOKUP(B164,Mat_Prof!$A$2:$G$300,5,FALSE),"0")</f>
        <v>0</v>
      </c>
      <c r="N164" s="32" t="str">
        <f>IFERROR(VLOOKUP(B164,Mat_Prof!$A$2:$G$300,6,FALSE),"0")</f>
        <v>0</v>
      </c>
      <c r="O164" s="32" t="str">
        <f>IFERROR(VLOOKUP(B164,Mat_Baz!$A$2:$F$300,3,FALSE),"0")</f>
        <v>0</v>
      </c>
      <c r="P164" s="32" t="str">
        <f>IFERROR(VLOOKUP(B164,Mat_Baz!$A$2:$F$300,4,FALSE),"0")</f>
        <v>0</v>
      </c>
      <c r="Q164" s="32" t="str">
        <f>IFERROR(VLOOKUP(B164,Mat_Baz!$A$2:$F$300,5,FALSE),"0")</f>
        <v>0</v>
      </c>
      <c r="R164" s="32" t="str">
        <f>IFERROR(VLOOKUP(B164,Mat_Baz!$A$2:$F$300,6,FALSE),"0")</f>
        <v>0</v>
      </c>
      <c r="T164" s="30"/>
    </row>
    <row r="165" spans="1:20" ht="15" x14ac:dyDescent="0.25">
      <c r="A165" t="s">
        <v>15</v>
      </c>
      <c r="B165">
        <v>7008</v>
      </c>
      <c r="C165" t="s">
        <v>876</v>
      </c>
      <c r="D165" s="32" t="str">
        <f>IFERROR(VLOOKUP(B165,Rus_USPEH!$A$2:$C$300,3,FALSE),"0")</f>
        <v>0</v>
      </c>
      <c r="E165" s="32" t="str">
        <f>IFERROR(VLOOKUP(B165,Mat_Prof_USPEH!$A$2:$C$300,3,FALSE),"0")</f>
        <v>0</v>
      </c>
      <c r="F165" s="32" t="str">
        <f>IFERROR(VLOOKUP(B165,Mat_Baz_USPEH!$A$2:$C$300,3,FALSE),"0")</f>
        <v>0</v>
      </c>
      <c r="G165" t="str">
        <f>IFERROR(VLOOKUP(B165,Rus!B:G,3,FALSE),"0")</f>
        <v>0</v>
      </c>
      <c r="H165" t="str">
        <f>IFERROR(VLOOKUP(B165,Rus!B:G,4,FALSE),"0")</f>
        <v>0</v>
      </c>
      <c r="I165" t="str">
        <f>IFERROR(VLOOKUP(B165,Rus!B:G,5,FALSE),"0")</f>
        <v>0</v>
      </c>
      <c r="J165" t="str">
        <f>IFERROR(VLOOKUP(B165,Rus!B:G,6,FALSE),"0")</f>
        <v>0</v>
      </c>
      <c r="K165" s="32" t="str">
        <f>IFERROR(VLOOKUP(B165,Mat_Prof!$A$2:$G$300,3,FALSE),"0")</f>
        <v>0</v>
      </c>
      <c r="L165" s="32" t="str">
        <f>IFERROR(VLOOKUP(B165,Mat_Prof!$A$2:$E$300,4,FALSE),"0")</f>
        <v>0</v>
      </c>
      <c r="M165" s="32" t="str">
        <f>IFERROR(VLOOKUP(B165,Mat_Prof!$A$2:$G$300,5,FALSE),"0")</f>
        <v>0</v>
      </c>
      <c r="N165" s="32" t="str">
        <f>IFERROR(VLOOKUP(B165,Mat_Prof!$A$2:$G$300,6,FALSE),"0")</f>
        <v>0</v>
      </c>
      <c r="O165" s="32" t="str">
        <f>IFERROR(VLOOKUP(B165,Mat_Baz!$A$2:$F$300,3,FALSE),"0")</f>
        <v>0</v>
      </c>
      <c r="P165" s="32" t="str">
        <f>IFERROR(VLOOKUP(B165,Mat_Baz!$A$2:$F$300,4,FALSE),"0")</f>
        <v>0</v>
      </c>
      <c r="Q165" s="32" t="str">
        <f>IFERROR(VLOOKUP(B165,Mat_Baz!$A$2:$F$300,5,FALSE),"0")</f>
        <v>0</v>
      </c>
      <c r="R165" s="32" t="str">
        <f>IFERROR(VLOOKUP(B165,Mat_Baz!$A$2:$F$300,6,FALSE),"0")</f>
        <v>0</v>
      </c>
      <c r="T165" s="30"/>
    </row>
    <row r="166" spans="1:20" ht="15" x14ac:dyDescent="0.25">
      <c r="A166" t="s">
        <v>15</v>
      </c>
      <c r="B166">
        <v>7012</v>
      </c>
      <c r="C166" t="s">
        <v>523</v>
      </c>
      <c r="D166" s="32">
        <f>IFERROR(VLOOKUP(B166,Rus_USPEH!$A$2:$C$300,3,FALSE),"0")</f>
        <v>3</v>
      </c>
      <c r="E166" s="32">
        <f>IFERROR(VLOOKUP(B166,Mat_Prof_USPEH!$A$2:$C$300,3,FALSE),"0")</f>
        <v>3</v>
      </c>
      <c r="F166" s="32" t="str">
        <f>IFERROR(VLOOKUP(B166,Mat_Baz_USPEH!$A$2:$C$300,3,FALSE),"0")</f>
        <v>0</v>
      </c>
      <c r="G166">
        <f>IFERROR(VLOOKUP(B166,Rus!B:G,3,FALSE),"0")</f>
        <v>5</v>
      </c>
      <c r="H166" t="str">
        <f>IFERROR(VLOOKUP(B166,Rus!B:G,4,FALSE),"0")</f>
        <v>Русский язык</v>
      </c>
      <c r="I166" t="str">
        <f>IFERROR(VLOOKUP(B166,Rus!B:G,5,FALSE),"0")</f>
        <v>58.600000000000000</v>
      </c>
      <c r="J166">
        <f>IFERROR(VLOOKUP(B166,Rus!B:G,6,FALSE),"0")</f>
        <v>293</v>
      </c>
      <c r="K166" s="32">
        <f>IFERROR(VLOOKUP(B166,Mat_Prof!$A$2:$G$300,3,FALSE),"0")</f>
        <v>5</v>
      </c>
      <c r="L166" s="32" t="str">
        <f>IFERROR(VLOOKUP(B166,Mat_Prof!$A$2:$E$300,4,FALSE),"0")</f>
        <v>Математика профильная</v>
      </c>
      <c r="M166" s="32" t="str">
        <f>IFERROR(VLOOKUP(B166,Mat_Prof!$A$2:$G$300,5,FALSE),"0")</f>
        <v>34.600000000000000</v>
      </c>
      <c r="N166" s="32">
        <f>IFERROR(VLOOKUP(B166,Mat_Prof!$A$2:$G$300,6,FALSE),"0")</f>
        <v>173</v>
      </c>
      <c r="O166" s="32">
        <f>IFERROR(VLOOKUP(B166,Mat_Baz!$A$2:$F$300,3,FALSE),"0")</f>
        <v>2</v>
      </c>
      <c r="P166" s="32" t="str">
        <f>IFERROR(VLOOKUP(B166,Mat_Baz!$A$2:$F$300,4,FALSE),"0")</f>
        <v>Математика базовая</v>
      </c>
      <c r="Q166" s="32" t="str">
        <f>IFERROR(VLOOKUP(B166,Mat_Baz!$A$2:$F$300,5,FALSE),"0")</f>
        <v>21.500000000000000</v>
      </c>
      <c r="R166" s="32">
        <f>IFERROR(VLOOKUP(B166,Mat_Baz!$A$2:$F$300,6,FALSE),"0")</f>
        <v>43</v>
      </c>
      <c r="T166" s="30"/>
    </row>
    <row r="167" spans="1:20" ht="15" x14ac:dyDescent="0.25">
      <c r="A167" t="s">
        <v>15</v>
      </c>
      <c r="B167">
        <v>7001</v>
      </c>
      <c r="C167" t="s">
        <v>337</v>
      </c>
      <c r="D167" s="32">
        <f>IFERROR(VLOOKUP(B167,Rus_USPEH!$A$2:$C$300,3,FALSE),"0")</f>
        <v>18</v>
      </c>
      <c r="E167" s="32">
        <f>IFERROR(VLOOKUP(B167,Mat_Prof_USPEH!$A$2:$C$300,3,FALSE),"0")</f>
        <v>18</v>
      </c>
      <c r="F167" s="32">
        <f>IFERROR(VLOOKUP(B167,Mat_Baz_USPEH!$A$2:$C$300,3,FALSE),"0")</f>
        <v>5</v>
      </c>
      <c r="G167">
        <f>IFERROR(VLOOKUP(B167,Rus!B:G,3,FALSE),"0")</f>
        <v>24</v>
      </c>
      <c r="H167" t="str">
        <f>IFERROR(VLOOKUP(B167,Rus!B:G,4,FALSE),"0")</f>
        <v>Русский язык</v>
      </c>
      <c r="I167" t="str">
        <f>IFERROR(VLOOKUP(B167,Rus!B:G,5,FALSE),"0")</f>
        <v>61.708333333333333</v>
      </c>
      <c r="J167">
        <f>IFERROR(VLOOKUP(B167,Rus!B:G,6,FALSE),"0")</f>
        <v>1481</v>
      </c>
      <c r="K167" s="32">
        <f>IFERROR(VLOOKUP(B167,Mat_Prof!$A$2:$G$300,3,FALSE),"0")</f>
        <v>19</v>
      </c>
      <c r="L167" s="32" t="str">
        <f>IFERROR(VLOOKUP(B167,Mat_Prof!$A$2:$E$300,4,FALSE),"0")</f>
        <v>Математика профильная</v>
      </c>
      <c r="M167" s="32" t="str">
        <f>IFERROR(VLOOKUP(B167,Mat_Prof!$A$2:$G$300,5,FALSE),"0")</f>
        <v>50.947368421052631</v>
      </c>
      <c r="N167" s="32">
        <f>IFERROR(VLOOKUP(B167,Mat_Prof!$A$2:$G$300,6,FALSE),"0")</f>
        <v>968</v>
      </c>
      <c r="O167" s="32">
        <f>IFERROR(VLOOKUP(B167,Mat_Baz!$A$2:$F$300,3,FALSE),"0")</f>
        <v>5</v>
      </c>
      <c r="P167" s="32" t="str">
        <f>IFERROR(VLOOKUP(B167,Mat_Baz!$A$2:$F$300,4,FALSE),"0")</f>
        <v>Математика базовая</v>
      </c>
      <c r="Q167" s="32" t="str">
        <f>IFERROR(VLOOKUP(B167,Mat_Baz!$A$2:$F$300,5,FALSE),"0")</f>
        <v>60.800000000000000</v>
      </c>
      <c r="R167" s="32">
        <f>IFERROR(VLOOKUP(B167,Mat_Baz!$A$2:$F$300,6,FALSE),"0")</f>
        <v>304</v>
      </c>
      <c r="T167" s="30"/>
    </row>
    <row r="168" spans="1:20" ht="15" x14ac:dyDescent="0.25">
      <c r="A168" t="s">
        <v>15</v>
      </c>
      <c r="B168">
        <v>7014</v>
      </c>
      <c r="C168" t="s">
        <v>877</v>
      </c>
      <c r="D168" s="32" t="str">
        <f>IFERROR(VLOOKUP(B168,Rus_USPEH!$A$2:$C$300,3,FALSE),"0")</f>
        <v>0</v>
      </c>
      <c r="E168" s="32" t="str">
        <f>IFERROR(VLOOKUP(B168,Mat_Prof_USPEH!$A$2:$C$300,3,FALSE),"0")</f>
        <v>0</v>
      </c>
      <c r="F168" s="32" t="str">
        <f>IFERROR(VLOOKUP(B168,Mat_Baz_USPEH!$A$2:$C$300,3,FALSE),"0")</f>
        <v>0</v>
      </c>
      <c r="G168" t="str">
        <f>IFERROR(VLOOKUP(B168,Rus!B:G,3,FALSE),"0")</f>
        <v>0</v>
      </c>
      <c r="H168" t="str">
        <f>IFERROR(VLOOKUP(B168,Rus!B:G,4,FALSE),"0")</f>
        <v>0</v>
      </c>
      <c r="I168" t="str">
        <f>IFERROR(VLOOKUP(B168,Rus!B:G,5,FALSE),"0")</f>
        <v>0</v>
      </c>
      <c r="J168" t="str">
        <f>IFERROR(VLOOKUP(B168,Rus!B:G,6,FALSE),"0")</f>
        <v>0</v>
      </c>
      <c r="K168" s="32" t="str">
        <f>IFERROR(VLOOKUP(B168,Mat_Prof!$A$2:$G$300,3,FALSE),"0")</f>
        <v>0</v>
      </c>
      <c r="L168" s="32" t="str">
        <f>IFERROR(VLOOKUP(B168,Mat_Prof!$A$2:$E$300,4,FALSE),"0")</f>
        <v>0</v>
      </c>
      <c r="M168" s="32" t="str">
        <f>IFERROR(VLOOKUP(B168,Mat_Prof!$A$2:$G$300,5,FALSE),"0")</f>
        <v>0</v>
      </c>
      <c r="N168" s="32" t="str">
        <f>IFERROR(VLOOKUP(B168,Mat_Prof!$A$2:$G$300,6,FALSE),"0")</f>
        <v>0</v>
      </c>
      <c r="O168" s="32" t="str">
        <f>IFERROR(VLOOKUP(B168,Mat_Baz!$A$2:$F$300,3,FALSE),"0")</f>
        <v>0</v>
      </c>
      <c r="P168" s="32" t="str">
        <f>IFERROR(VLOOKUP(B168,Mat_Baz!$A$2:$F$300,4,FALSE),"0")</f>
        <v>0</v>
      </c>
      <c r="Q168" s="32" t="str">
        <f>IFERROR(VLOOKUP(B168,Mat_Baz!$A$2:$F$300,5,FALSE),"0")</f>
        <v>0</v>
      </c>
      <c r="R168" s="32" t="str">
        <f>IFERROR(VLOOKUP(B168,Mat_Baz!$A$2:$F$300,6,FALSE),"0")</f>
        <v>0</v>
      </c>
      <c r="T168" s="30"/>
    </row>
    <row r="169" spans="1:20" ht="15" x14ac:dyDescent="0.25">
      <c r="A169" t="s">
        <v>15</v>
      </c>
      <c r="B169">
        <v>7015</v>
      </c>
      <c r="C169" t="s">
        <v>524</v>
      </c>
      <c r="D169" s="32">
        <f>IFERROR(VLOOKUP(B169,Rus_USPEH!$A$2:$C$300,3,FALSE),"0")</f>
        <v>1</v>
      </c>
      <c r="E169" s="32">
        <f>IFERROR(VLOOKUP(B169,Mat_Prof_USPEH!$A$2:$C$300,3,FALSE),"0")</f>
        <v>1</v>
      </c>
      <c r="F169" s="32" t="str">
        <f>IFERROR(VLOOKUP(B169,Mat_Baz_USPEH!$A$2:$C$300,3,FALSE),"0")</f>
        <v>0</v>
      </c>
      <c r="G169">
        <f>IFERROR(VLOOKUP(B169,Rus!B:G,3,FALSE),"0")</f>
        <v>1</v>
      </c>
      <c r="H169" t="str">
        <f>IFERROR(VLOOKUP(B169,Rus!B:G,4,FALSE),"0")</f>
        <v>Русский язык</v>
      </c>
      <c r="I169" t="str">
        <f>IFERROR(VLOOKUP(B169,Rus!B:G,5,FALSE),"0")</f>
        <v>45.000000000000000</v>
      </c>
      <c r="J169">
        <f>IFERROR(VLOOKUP(B169,Rus!B:G,6,FALSE),"0")</f>
        <v>45</v>
      </c>
      <c r="K169" s="32">
        <f>IFERROR(VLOOKUP(B169,Mat_Prof!$A$2:$G$300,3,FALSE),"0")</f>
        <v>1</v>
      </c>
      <c r="L169" s="32" t="str">
        <f>IFERROR(VLOOKUP(B169,Mat_Prof!$A$2:$E$300,4,FALSE),"0")</f>
        <v>Математика профильная</v>
      </c>
      <c r="M169" s="32" t="str">
        <f>IFERROR(VLOOKUP(B169,Mat_Prof!$A$2:$G$300,5,FALSE),"0")</f>
        <v>27.000000000000000</v>
      </c>
      <c r="N169" s="32">
        <f>IFERROR(VLOOKUP(B169,Mat_Prof!$A$2:$G$300,6,FALSE),"0")</f>
        <v>27</v>
      </c>
      <c r="O169" s="32" t="str">
        <f>IFERROR(VLOOKUP(B169,Mat_Baz!$A$2:$F$300,3,FALSE),"0")</f>
        <v>0</v>
      </c>
      <c r="P169" s="32" t="str">
        <f>IFERROR(VLOOKUP(B169,Mat_Baz!$A$2:$F$300,4,FALSE),"0")</f>
        <v>0</v>
      </c>
      <c r="Q169" s="32" t="str">
        <f>IFERROR(VLOOKUP(B169,Mat_Baz!$A$2:$F$300,5,FALSE),"0")</f>
        <v>0</v>
      </c>
      <c r="R169" s="32" t="str">
        <f>IFERROR(VLOOKUP(B169,Mat_Baz!$A$2:$F$300,6,FALSE),"0")</f>
        <v>0</v>
      </c>
      <c r="T169" s="30"/>
    </row>
    <row r="170" spans="1:20" ht="15" x14ac:dyDescent="0.25">
      <c r="A170" t="s">
        <v>15</v>
      </c>
      <c r="B170">
        <v>7021</v>
      </c>
      <c r="C170" t="s">
        <v>878</v>
      </c>
      <c r="D170" s="32" t="str">
        <f>IFERROR(VLOOKUP(B170,Rus_USPEH!$A$2:$C$300,3,FALSE),"0")</f>
        <v>0</v>
      </c>
      <c r="E170" s="32" t="str">
        <f>IFERROR(VLOOKUP(B170,Mat_Prof_USPEH!$A$2:$C$300,3,FALSE),"0")</f>
        <v>0</v>
      </c>
      <c r="F170" s="32" t="str">
        <f>IFERROR(VLOOKUP(B170,Mat_Baz_USPEH!$A$2:$C$300,3,FALSE),"0")</f>
        <v>0</v>
      </c>
      <c r="G170" t="str">
        <f>IFERROR(VLOOKUP(B170,Rus!B:G,3,FALSE),"0")</f>
        <v>0</v>
      </c>
      <c r="H170" t="str">
        <f>IFERROR(VLOOKUP(B170,Rus!B:G,4,FALSE),"0")</f>
        <v>0</v>
      </c>
      <c r="I170" t="str">
        <f>IFERROR(VLOOKUP(B170,Rus!B:G,5,FALSE),"0")</f>
        <v>0</v>
      </c>
      <c r="J170" t="str">
        <f>IFERROR(VLOOKUP(B170,Rus!B:G,6,FALSE),"0")</f>
        <v>0</v>
      </c>
      <c r="K170" s="32" t="str">
        <f>IFERROR(VLOOKUP(B170,Mat_Prof!$A$2:$G$300,3,FALSE),"0")</f>
        <v>0</v>
      </c>
      <c r="L170" s="32" t="str">
        <f>IFERROR(VLOOKUP(B170,Mat_Prof!$A$2:$E$300,4,FALSE),"0")</f>
        <v>0</v>
      </c>
      <c r="M170" s="32" t="str">
        <f>IFERROR(VLOOKUP(B170,Mat_Prof!$A$2:$G$300,5,FALSE),"0")</f>
        <v>0</v>
      </c>
      <c r="N170" s="32" t="str">
        <f>IFERROR(VLOOKUP(B170,Mat_Prof!$A$2:$G$300,6,FALSE),"0")</f>
        <v>0</v>
      </c>
      <c r="O170" s="32" t="str">
        <f>IFERROR(VLOOKUP(B170,Mat_Baz!$A$2:$F$300,3,FALSE),"0")</f>
        <v>0</v>
      </c>
      <c r="P170" s="32" t="str">
        <f>IFERROR(VLOOKUP(B170,Mat_Baz!$A$2:$F$300,4,FALSE),"0")</f>
        <v>0</v>
      </c>
      <c r="Q170" s="32" t="str">
        <f>IFERROR(VLOOKUP(B170,Mat_Baz!$A$2:$F$300,5,FALSE),"0")</f>
        <v>0</v>
      </c>
      <c r="R170" s="32" t="str">
        <f>IFERROR(VLOOKUP(B170,Mat_Baz!$A$2:$F$300,6,FALSE),"0")</f>
        <v>0</v>
      </c>
      <c r="T170" s="30"/>
    </row>
    <row r="171" spans="1:20" ht="15" x14ac:dyDescent="0.25">
      <c r="A171" t="s">
        <v>15</v>
      </c>
      <c r="B171">
        <v>7019</v>
      </c>
      <c r="C171" t="s">
        <v>879</v>
      </c>
      <c r="D171" s="32" t="str">
        <f>IFERROR(VLOOKUP(B171,Rus_USPEH!$A$2:$C$300,3,FALSE),"0")</f>
        <v>0</v>
      </c>
      <c r="E171" s="32" t="str">
        <f>IFERROR(VLOOKUP(B171,Mat_Prof_USPEH!$A$2:$C$300,3,FALSE),"0")</f>
        <v>0</v>
      </c>
      <c r="F171" s="32" t="str">
        <f>IFERROR(VLOOKUP(B171,Mat_Baz_USPEH!$A$2:$C$300,3,FALSE),"0")</f>
        <v>0</v>
      </c>
      <c r="G171" t="str">
        <f>IFERROR(VLOOKUP(B171,Rus!B:G,3,FALSE),"0")</f>
        <v>0</v>
      </c>
      <c r="H171" t="str">
        <f>IFERROR(VLOOKUP(B171,Rus!B:G,4,FALSE),"0")</f>
        <v>0</v>
      </c>
      <c r="I171" t="str">
        <f>IFERROR(VLOOKUP(B171,Rus!B:G,5,FALSE),"0")</f>
        <v>0</v>
      </c>
      <c r="J171" t="str">
        <f>IFERROR(VLOOKUP(B171,Rus!B:G,6,FALSE),"0")</f>
        <v>0</v>
      </c>
      <c r="K171" s="32" t="str">
        <f>IFERROR(VLOOKUP(B171,Mat_Prof!$A$2:$G$300,3,FALSE),"0")</f>
        <v>0</v>
      </c>
      <c r="L171" s="32" t="str">
        <f>IFERROR(VLOOKUP(B171,Mat_Prof!$A$2:$E$300,4,FALSE),"0")</f>
        <v>0</v>
      </c>
      <c r="M171" s="32" t="str">
        <f>IFERROR(VLOOKUP(B171,Mat_Prof!$A$2:$G$300,5,FALSE),"0")</f>
        <v>0</v>
      </c>
      <c r="N171" s="32" t="str">
        <f>IFERROR(VLOOKUP(B171,Mat_Prof!$A$2:$G$300,6,FALSE),"0")</f>
        <v>0</v>
      </c>
      <c r="O171" s="32" t="str">
        <f>IFERROR(VLOOKUP(B171,Mat_Baz!$A$2:$F$300,3,FALSE),"0")</f>
        <v>0</v>
      </c>
      <c r="P171" s="32" t="str">
        <f>IFERROR(VLOOKUP(B171,Mat_Baz!$A$2:$F$300,4,FALSE),"0")</f>
        <v>0</v>
      </c>
      <c r="Q171" s="32" t="str">
        <f>IFERROR(VLOOKUP(B171,Mat_Baz!$A$2:$F$300,5,FALSE),"0")</f>
        <v>0</v>
      </c>
      <c r="R171" s="32" t="str">
        <f>IFERROR(VLOOKUP(B171,Mat_Baz!$A$2:$F$300,6,FALSE),"0")</f>
        <v>0</v>
      </c>
      <c r="T171" s="30"/>
    </row>
    <row r="172" spans="1:20" ht="15" x14ac:dyDescent="0.25">
      <c r="A172" t="s">
        <v>15</v>
      </c>
      <c r="B172">
        <v>7016</v>
      </c>
      <c r="C172" t="s">
        <v>338</v>
      </c>
      <c r="D172" s="32">
        <f>IFERROR(VLOOKUP(B172,Rus_USPEH!$A$2:$C$300,3,FALSE),"0")</f>
        <v>2</v>
      </c>
      <c r="E172" s="32">
        <f>IFERROR(VLOOKUP(B172,Mat_Prof_USPEH!$A$2:$C$300,3,FALSE),"0")</f>
        <v>2</v>
      </c>
      <c r="F172" s="32">
        <f>IFERROR(VLOOKUP(B172,Mat_Baz_USPEH!$A$2:$C$300,3,FALSE),"0")</f>
        <v>2</v>
      </c>
      <c r="G172">
        <f>IFERROR(VLOOKUP(B172,Rus!B:G,3,FALSE),"0")</f>
        <v>4</v>
      </c>
      <c r="H172" t="str">
        <f>IFERROR(VLOOKUP(B172,Rus!B:G,4,FALSE),"0")</f>
        <v>Русский язык</v>
      </c>
      <c r="I172" t="str">
        <f>IFERROR(VLOOKUP(B172,Rus!B:G,5,FALSE),"0")</f>
        <v>56.250000000000000</v>
      </c>
      <c r="J172">
        <f>IFERROR(VLOOKUP(B172,Rus!B:G,6,FALSE),"0")</f>
        <v>225</v>
      </c>
      <c r="K172" s="32">
        <f>IFERROR(VLOOKUP(B172,Mat_Prof!$A$2:$G$300,3,FALSE),"0")</f>
        <v>2</v>
      </c>
      <c r="L172" s="32" t="str">
        <f>IFERROR(VLOOKUP(B172,Mat_Prof!$A$2:$E$300,4,FALSE),"0")</f>
        <v>Математика профильная</v>
      </c>
      <c r="M172" s="32" t="str">
        <f>IFERROR(VLOOKUP(B172,Mat_Prof!$A$2:$G$300,5,FALSE),"0")</f>
        <v>62.000000000000000</v>
      </c>
      <c r="N172" s="32">
        <f>IFERROR(VLOOKUP(B172,Mat_Prof!$A$2:$G$300,6,FALSE),"0")</f>
        <v>124</v>
      </c>
      <c r="O172" s="32">
        <f>IFERROR(VLOOKUP(B172,Mat_Baz!$A$2:$F$300,3,FALSE),"0")</f>
        <v>2</v>
      </c>
      <c r="P172" s="32" t="str">
        <f>IFERROR(VLOOKUP(B172,Mat_Baz!$A$2:$F$300,4,FALSE),"0")</f>
        <v>Математика базовая</v>
      </c>
      <c r="Q172" s="32" t="str">
        <f>IFERROR(VLOOKUP(B172,Mat_Baz!$A$2:$F$300,5,FALSE),"0")</f>
        <v>71.500000000000000</v>
      </c>
      <c r="R172" s="32">
        <f>IFERROR(VLOOKUP(B172,Mat_Baz!$A$2:$F$300,6,FALSE),"0")</f>
        <v>143</v>
      </c>
      <c r="T172" s="30"/>
    </row>
    <row r="173" spans="1:20" ht="15" x14ac:dyDescent="0.25">
      <c r="A173" t="s">
        <v>15</v>
      </c>
      <c r="B173">
        <v>7013</v>
      </c>
      <c r="C173" t="s">
        <v>880</v>
      </c>
      <c r="D173" s="32" t="str">
        <f>IFERROR(VLOOKUP(B173,Rus_USPEH!$A$2:$C$300,3,FALSE),"0")</f>
        <v>0</v>
      </c>
      <c r="E173" s="32" t="str">
        <f>IFERROR(VLOOKUP(B173,Mat_Prof_USPEH!$A$2:$C$300,3,FALSE),"0")</f>
        <v>0</v>
      </c>
      <c r="F173" s="32" t="str">
        <f>IFERROR(VLOOKUP(B173,Mat_Baz_USPEH!$A$2:$C$300,3,FALSE),"0")</f>
        <v>0</v>
      </c>
      <c r="G173" t="str">
        <f>IFERROR(VLOOKUP(B173,Rus!B:G,3,FALSE),"0")</f>
        <v>0</v>
      </c>
      <c r="H173" t="str">
        <f>IFERROR(VLOOKUP(B173,Rus!B:G,4,FALSE),"0")</f>
        <v>0</v>
      </c>
      <c r="I173" t="str">
        <f>IFERROR(VLOOKUP(B173,Rus!B:G,5,FALSE),"0")</f>
        <v>0</v>
      </c>
      <c r="J173" t="str">
        <f>IFERROR(VLOOKUP(B173,Rus!B:G,6,FALSE),"0")</f>
        <v>0</v>
      </c>
      <c r="K173" s="32" t="str">
        <f>IFERROR(VLOOKUP(B173,Mat_Prof!$A$2:$G$300,3,FALSE),"0")</f>
        <v>0</v>
      </c>
      <c r="L173" s="32" t="str">
        <f>IFERROR(VLOOKUP(B173,Mat_Prof!$A$2:$E$300,4,FALSE),"0")</f>
        <v>0</v>
      </c>
      <c r="M173" s="32" t="str">
        <f>IFERROR(VLOOKUP(B173,Mat_Prof!$A$2:$G$300,5,FALSE),"0")</f>
        <v>0</v>
      </c>
      <c r="N173" s="32" t="str">
        <f>IFERROR(VLOOKUP(B173,Mat_Prof!$A$2:$G$300,6,FALSE),"0")</f>
        <v>0</v>
      </c>
      <c r="O173" s="32" t="str">
        <f>IFERROR(VLOOKUP(B173,Mat_Baz!$A$2:$F$300,3,FALSE),"0")</f>
        <v>0</v>
      </c>
      <c r="P173" s="32" t="str">
        <f>IFERROR(VLOOKUP(B173,Mat_Baz!$A$2:$F$300,4,FALSE),"0")</f>
        <v>0</v>
      </c>
      <c r="Q173" s="32" t="str">
        <f>IFERROR(VLOOKUP(B173,Mat_Baz!$A$2:$F$300,5,FALSE),"0")</f>
        <v>0</v>
      </c>
      <c r="R173" s="32" t="str">
        <f>IFERROR(VLOOKUP(B173,Mat_Baz!$A$2:$F$300,6,FALSE),"0")</f>
        <v>0</v>
      </c>
      <c r="T173" s="30"/>
    </row>
    <row r="174" spans="1:20" ht="15" x14ac:dyDescent="0.25">
      <c r="A174" t="s">
        <v>16</v>
      </c>
      <c r="B174">
        <v>8017</v>
      </c>
      <c r="C174" t="s">
        <v>529</v>
      </c>
      <c r="D174" s="32">
        <f>IFERROR(VLOOKUP(B174,Rus_USPEH!$A$2:$C$300,3,FALSE),"0")</f>
        <v>2</v>
      </c>
      <c r="E174" s="32">
        <f>IFERROR(VLOOKUP(B174,Mat_Prof_USPEH!$A$2:$C$300,3,FALSE),"0")</f>
        <v>2</v>
      </c>
      <c r="F174" s="32">
        <f>IFERROR(VLOOKUP(B174,Mat_Baz_USPEH!$A$2:$C$300,3,FALSE),"0")</f>
        <v>7</v>
      </c>
      <c r="G174">
        <f>IFERROR(VLOOKUP(B174,Rus!B:G,3,FALSE),"0")</f>
        <v>9</v>
      </c>
      <c r="H174" t="str">
        <f>IFERROR(VLOOKUP(B174,Rus!B:G,4,FALSE),"0")</f>
        <v>Русский язык</v>
      </c>
      <c r="I174" t="str">
        <f>IFERROR(VLOOKUP(B174,Rus!B:G,5,FALSE),"0")</f>
        <v>55.888888888888888</v>
      </c>
      <c r="J174">
        <f>IFERROR(VLOOKUP(B174,Rus!B:G,6,FALSE),"0")</f>
        <v>503</v>
      </c>
      <c r="K174" s="32">
        <f>IFERROR(VLOOKUP(B174,Mat_Prof!$A$2:$G$300,3,FALSE),"0")</f>
        <v>2</v>
      </c>
      <c r="L174" s="32" t="str">
        <f>IFERROR(VLOOKUP(B174,Mat_Prof!$A$2:$E$300,4,FALSE),"0")</f>
        <v>Математика профильная</v>
      </c>
      <c r="M174" s="32" t="str">
        <f>IFERROR(VLOOKUP(B174,Mat_Prof!$A$2:$G$300,5,FALSE),"0")</f>
        <v>70.000000000000000</v>
      </c>
      <c r="N174" s="32">
        <f>IFERROR(VLOOKUP(B174,Mat_Prof!$A$2:$G$300,6,FALSE),"0")</f>
        <v>140</v>
      </c>
      <c r="O174" s="32">
        <f>IFERROR(VLOOKUP(B174,Mat_Baz!$A$2:$F$300,3,FALSE),"0")</f>
        <v>7</v>
      </c>
      <c r="P174" s="32" t="str">
        <f>IFERROR(VLOOKUP(B174,Mat_Baz!$A$2:$F$300,4,FALSE),"0")</f>
        <v>Математика базовая</v>
      </c>
      <c r="Q174" s="32" t="str">
        <f>IFERROR(VLOOKUP(B174,Mat_Baz!$A$2:$F$300,5,FALSE),"0")</f>
        <v>72.000000000000000</v>
      </c>
      <c r="R174" s="32">
        <f>IFERROR(VLOOKUP(B174,Mat_Baz!$A$2:$F$300,6,FALSE),"0")</f>
        <v>504</v>
      </c>
      <c r="T174" s="30"/>
    </row>
    <row r="175" spans="1:20" ht="15" x14ac:dyDescent="0.25">
      <c r="A175" t="s">
        <v>16</v>
      </c>
      <c r="B175">
        <v>8008</v>
      </c>
      <c r="C175" t="s">
        <v>881</v>
      </c>
      <c r="D175" s="32" t="str">
        <f>IFERROR(VLOOKUP(B175,Rus_USPEH!$A$2:$C$300,3,FALSE),"0")</f>
        <v>0</v>
      </c>
      <c r="E175" s="32" t="str">
        <f>IFERROR(VLOOKUP(B175,Mat_Prof_USPEH!$A$2:$C$300,3,FALSE),"0")</f>
        <v>0</v>
      </c>
      <c r="F175" s="32" t="str">
        <f>IFERROR(VLOOKUP(B175,Mat_Baz_USPEH!$A$2:$C$300,3,FALSE),"0")</f>
        <v>0</v>
      </c>
      <c r="G175" t="str">
        <f>IFERROR(VLOOKUP(B175,Rus!B:G,3,FALSE),"0")</f>
        <v>0</v>
      </c>
      <c r="H175" t="str">
        <f>IFERROR(VLOOKUP(B175,Rus!B:G,4,FALSE),"0")</f>
        <v>0</v>
      </c>
      <c r="I175" t="str">
        <f>IFERROR(VLOOKUP(B175,Rus!B:G,5,FALSE),"0")</f>
        <v>0</v>
      </c>
      <c r="J175" t="str">
        <f>IFERROR(VLOOKUP(B175,Rus!B:G,6,FALSE),"0")</f>
        <v>0</v>
      </c>
      <c r="K175" s="32" t="str">
        <f>IFERROR(VLOOKUP(B175,Mat_Prof!$A$2:$G$300,3,FALSE),"0")</f>
        <v>0</v>
      </c>
      <c r="L175" s="32" t="str">
        <f>IFERROR(VLOOKUP(B175,Mat_Prof!$A$2:$E$300,4,FALSE),"0")</f>
        <v>0</v>
      </c>
      <c r="M175" s="32" t="str">
        <f>IFERROR(VLOOKUP(B175,Mat_Prof!$A$2:$G$300,5,FALSE),"0")</f>
        <v>0</v>
      </c>
      <c r="N175" s="32" t="str">
        <f>IFERROR(VLOOKUP(B175,Mat_Prof!$A$2:$G$300,6,FALSE),"0")</f>
        <v>0</v>
      </c>
      <c r="O175" s="32" t="str">
        <f>IFERROR(VLOOKUP(B175,Mat_Baz!$A$2:$F$300,3,FALSE),"0")</f>
        <v>0</v>
      </c>
      <c r="P175" s="32" t="str">
        <f>IFERROR(VLOOKUP(B175,Mat_Baz!$A$2:$F$300,4,FALSE),"0")</f>
        <v>0</v>
      </c>
      <c r="Q175" s="32" t="str">
        <f>IFERROR(VLOOKUP(B175,Mat_Baz!$A$2:$F$300,5,FALSE),"0")</f>
        <v>0</v>
      </c>
      <c r="R175" s="32" t="str">
        <f>IFERROR(VLOOKUP(B175,Mat_Baz!$A$2:$F$300,6,FALSE),"0")</f>
        <v>0</v>
      </c>
      <c r="T175" s="30"/>
    </row>
    <row r="176" spans="1:20" ht="15" x14ac:dyDescent="0.25">
      <c r="A176" t="s">
        <v>16</v>
      </c>
      <c r="B176">
        <v>8003</v>
      </c>
      <c r="C176" t="s">
        <v>882</v>
      </c>
      <c r="D176" s="32" t="str">
        <f>IFERROR(VLOOKUP(B176,Rus_USPEH!$A$2:$C$300,3,FALSE),"0")</f>
        <v>0</v>
      </c>
      <c r="E176" s="32" t="str">
        <f>IFERROR(VLOOKUP(B176,Mat_Prof_USPEH!$A$2:$C$300,3,FALSE),"0")</f>
        <v>0</v>
      </c>
      <c r="F176" s="32" t="str">
        <f>IFERROR(VLOOKUP(B176,Mat_Baz_USPEH!$A$2:$C$300,3,FALSE),"0")</f>
        <v>0</v>
      </c>
      <c r="G176" t="str">
        <f>IFERROR(VLOOKUP(B176,Rus!B:G,3,FALSE),"0")</f>
        <v>0</v>
      </c>
      <c r="H176" t="str">
        <f>IFERROR(VLOOKUP(B176,Rus!B:G,4,FALSE),"0")</f>
        <v>0</v>
      </c>
      <c r="I176" t="str">
        <f>IFERROR(VLOOKUP(B176,Rus!B:G,5,FALSE),"0")</f>
        <v>0</v>
      </c>
      <c r="J176" t="str">
        <f>IFERROR(VLOOKUP(B176,Rus!B:G,6,FALSE),"0")</f>
        <v>0</v>
      </c>
      <c r="K176" s="32" t="str">
        <f>IFERROR(VLOOKUP(B176,Mat_Prof!$A$2:$G$300,3,FALSE),"0")</f>
        <v>0</v>
      </c>
      <c r="L176" s="32" t="str">
        <f>IFERROR(VLOOKUP(B176,Mat_Prof!$A$2:$E$300,4,FALSE),"0")</f>
        <v>0</v>
      </c>
      <c r="M176" s="32" t="str">
        <f>IFERROR(VLOOKUP(B176,Mat_Prof!$A$2:$G$300,5,FALSE),"0")</f>
        <v>0</v>
      </c>
      <c r="N176" s="32" t="str">
        <f>IFERROR(VLOOKUP(B176,Mat_Prof!$A$2:$G$300,6,FALSE),"0")</f>
        <v>0</v>
      </c>
      <c r="O176" s="32" t="str">
        <f>IFERROR(VLOOKUP(B176,Mat_Baz!$A$2:$F$300,3,FALSE),"0")</f>
        <v>0</v>
      </c>
      <c r="P176" s="32" t="str">
        <f>IFERROR(VLOOKUP(B176,Mat_Baz!$A$2:$F$300,4,FALSE),"0")</f>
        <v>0</v>
      </c>
      <c r="Q176" s="32" t="str">
        <f>IFERROR(VLOOKUP(B176,Mat_Baz!$A$2:$F$300,5,FALSE),"0")</f>
        <v>0</v>
      </c>
      <c r="R176" s="32" t="str">
        <f>IFERROR(VLOOKUP(B176,Mat_Baz!$A$2:$F$300,6,FALSE),"0")</f>
        <v>0</v>
      </c>
      <c r="T176" s="30"/>
    </row>
    <row r="177" spans="1:20" ht="15" x14ac:dyDescent="0.25">
      <c r="A177" t="s">
        <v>16</v>
      </c>
      <c r="B177">
        <v>8007</v>
      </c>
      <c r="C177" t="s">
        <v>232</v>
      </c>
      <c r="D177" s="32">
        <f>IFERROR(VLOOKUP(B177,Rus_USPEH!$A$2:$C$300,3,FALSE),"0")</f>
        <v>1</v>
      </c>
      <c r="E177" s="32">
        <f>IFERROR(VLOOKUP(B177,Mat_Prof_USPEH!$A$2:$C$300,3,FALSE),"0")</f>
        <v>1</v>
      </c>
      <c r="F177" s="32">
        <f>IFERROR(VLOOKUP(B177,Mat_Baz_USPEH!$A$2:$C$300,3,FALSE),"0")</f>
        <v>2</v>
      </c>
      <c r="G177">
        <f>IFERROR(VLOOKUP(B177,Rus!B:G,3,FALSE),"0")</f>
        <v>3</v>
      </c>
      <c r="H177" t="str">
        <f>IFERROR(VLOOKUP(B177,Rus!B:G,4,FALSE),"0")</f>
        <v>Русский язык</v>
      </c>
      <c r="I177" t="str">
        <f>IFERROR(VLOOKUP(B177,Rus!B:G,5,FALSE),"0")</f>
        <v>57.000000000000000</v>
      </c>
      <c r="J177">
        <f>IFERROR(VLOOKUP(B177,Rus!B:G,6,FALSE),"0")</f>
        <v>171</v>
      </c>
      <c r="K177" s="32">
        <f>IFERROR(VLOOKUP(B177,Mat_Prof!$A$2:$G$300,3,FALSE),"0")</f>
        <v>1</v>
      </c>
      <c r="L177" s="32" t="str">
        <f>IFERROR(VLOOKUP(B177,Mat_Prof!$A$2:$E$300,4,FALSE),"0")</f>
        <v>Математика профильная</v>
      </c>
      <c r="M177" s="32" t="str">
        <f>IFERROR(VLOOKUP(B177,Mat_Prof!$A$2:$G$300,5,FALSE),"0")</f>
        <v>66.000000000000000</v>
      </c>
      <c r="N177" s="32">
        <f>IFERROR(VLOOKUP(B177,Mat_Prof!$A$2:$G$300,6,FALSE),"0")</f>
        <v>66</v>
      </c>
      <c r="O177" s="32">
        <f>IFERROR(VLOOKUP(B177,Mat_Baz!$A$2:$F$300,3,FALSE),"0")</f>
        <v>2</v>
      </c>
      <c r="P177" s="32" t="str">
        <f>IFERROR(VLOOKUP(B177,Mat_Baz!$A$2:$F$300,4,FALSE),"0")</f>
        <v>Математика базовая</v>
      </c>
      <c r="Q177" s="32" t="str">
        <f>IFERROR(VLOOKUP(B177,Mat_Baz!$A$2:$F$300,5,FALSE),"0")</f>
        <v>62.000000000000000</v>
      </c>
      <c r="R177" s="32">
        <f>IFERROR(VLOOKUP(B177,Mat_Baz!$A$2:$F$300,6,FALSE),"0")</f>
        <v>124</v>
      </c>
      <c r="T177" s="30"/>
    </row>
    <row r="178" spans="1:20" ht="15" x14ac:dyDescent="0.25">
      <c r="A178" t="s">
        <v>16</v>
      </c>
      <c r="B178">
        <v>8011</v>
      </c>
      <c r="C178" t="s">
        <v>883</v>
      </c>
      <c r="D178" s="32" t="str">
        <f>IFERROR(VLOOKUP(B178,Rus_USPEH!$A$2:$C$300,3,FALSE),"0")</f>
        <v>0</v>
      </c>
      <c r="E178" s="32" t="str">
        <f>IFERROR(VLOOKUP(B178,Mat_Prof_USPEH!$A$2:$C$300,3,FALSE),"0")</f>
        <v>0</v>
      </c>
      <c r="F178" s="32" t="str">
        <f>IFERROR(VLOOKUP(B178,Mat_Baz_USPEH!$A$2:$C$300,3,FALSE),"0")</f>
        <v>0</v>
      </c>
      <c r="G178" t="str">
        <f>IFERROR(VLOOKUP(B178,Rus!B:G,3,FALSE),"0")</f>
        <v>0</v>
      </c>
      <c r="H178" t="str">
        <f>IFERROR(VLOOKUP(B178,Rus!B:G,4,FALSE),"0")</f>
        <v>0</v>
      </c>
      <c r="I178" t="str">
        <f>IFERROR(VLOOKUP(B178,Rus!B:G,5,FALSE),"0")</f>
        <v>0</v>
      </c>
      <c r="J178" t="str">
        <f>IFERROR(VLOOKUP(B178,Rus!B:G,6,FALSE),"0")</f>
        <v>0</v>
      </c>
      <c r="K178" s="32" t="str">
        <f>IFERROR(VLOOKUP(B178,Mat_Prof!$A$2:$G$300,3,FALSE),"0")</f>
        <v>0</v>
      </c>
      <c r="L178" s="32" t="str">
        <f>IFERROR(VLOOKUP(B178,Mat_Prof!$A$2:$E$300,4,FALSE),"0")</f>
        <v>0</v>
      </c>
      <c r="M178" s="32" t="str">
        <f>IFERROR(VLOOKUP(B178,Mat_Prof!$A$2:$G$300,5,FALSE),"0")</f>
        <v>0</v>
      </c>
      <c r="N178" s="32" t="str">
        <f>IFERROR(VLOOKUP(B178,Mat_Prof!$A$2:$G$300,6,FALSE),"0")</f>
        <v>0</v>
      </c>
      <c r="O178" s="32" t="str">
        <f>IFERROR(VLOOKUP(B178,Mat_Baz!$A$2:$F$300,3,FALSE),"0")</f>
        <v>0</v>
      </c>
      <c r="P178" s="32" t="str">
        <f>IFERROR(VLOOKUP(B178,Mat_Baz!$A$2:$F$300,4,FALSE),"0")</f>
        <v>0</v>
      </c>
      <c r="Q178" s="32" t="str">
        <f>IFERROR(VLOOKUP(B178,Mat_Baz!$A$2:$F$300,5,FALSE),"0")</f>
        <v>0</v>
      </c>
      <c r="R178" s="32" t="str">
        <f>IFERROR(VLOOKUP(B178,Mat_Baz!$A$2:$F$300,6,FALSE),"0")</f>
        <v>0</v>
      </c>
      <c r="T178" s="30"/>
    </row>
    <row r="179" spans="1:20" ht="15" x14ac:dyDescent="0.25">
      <c r="A179" t="s">
        <v>16</v>
      </c>
      <c r="B179">
        <v>8004</v>
      </c>
      <c r="C179" t="s">
        <v>527</v>
      </c>
      <c r="D179" s="32" t="str">
        <f>IFERROR(VLOOKUP(B179,Rus_USPEH!$A$2:$C$300,3,FALSE),"0")</f>
        <v>0</v>
      </c>
      <c r="E179" s="32" t="str">
        <f>IFERROR(VLOOKUP(B179,Mat_Prof_USPEH!$A$2:$C$300,3,FALSE),"0")</f>
        <v>0</v>
      </c>
      <c r="F179" s="32">
        <f>IFERROR(VLOOKUP(B179,Mat_Baz_USPEH!$A$2:$C$300,3,FALSE),"0")</f>
        <v>2</v>
      </c>
      <c r="G179">
        <f>IFERROR(VLOOKUP(B179,Rus!B:G,3,FALSE),"0")</f>
        <v>2</v>
      </c>
      <c r="H179" t="str">
        <f>IFERROR(VLOOKUP(B179,Rus!B:G,4,FALSE),"0")</f>
        <v>Русский язык</v>
      </c>
      <c r="I179" t="str">
        <f>IFERROR(VLOOKUP(B179,Rus!B:G,5,FALSE),"0")</f>
        <v>41.500000000000000</v>
      </c>
      <c r="J179">
        <f>IFERROR(VLOOKUP(B179,Rus!B:G,6,FALSE),"0")</f>
        <v>83</v>
      </c>
      <c r="K179" s="32" t="str">
        <f>IFERROR(VLOOKUP(B179,Mat_Prof!$A$2:$G$300,3,FALSE),"0")</f>
        <v>0</v>
      </c>
      <c r="L179" s="32" t="str">
        <f>IFERROR(VLOOKUP(B179,Mat_Prof!$A$2:$E$300,4,FALSE),"0")</f>
        <v>0</v>
      </c>
      <c r="M179" s="32" t="str">
        <f>IFERROR(VLOOKUP(B179,Mat_Prof!$A$2:$G$300,5,FALSE),"0")</f>
        <v>0</v>
      </c>
      <c r="N179" s="32" t="str">
        <f>IFERROR(VLOOKUP(B179,Mat_Prof!$A$2:$G$300,6,FALSE),"0")</f>
        <v>0</v>
      </c>
      <c r="O179" s="32">
        <f>IFERROR(VLOOKUP(B179,Mat_Baz!$A$2:$F$300,3,FALSE),"0")</f>
        <v>2</v>
      </c>
      <c r="P179" s="32" t="str">
        <f>IFERROR(VLOOKUP(B179,Mat_Baz!$A$2:$F$300,4,FALSE),"0")</f>
        <v>Математика базовая</v>
      </c>
      <c r="Q179" s="32" t="str">
        <f>IFERROR(VLOOKUP(B179,Mat_Baz!$A$2:$F$300,5,FALSE),"0")</f>
        <v>81.000000000000000</v>
      </c>
      <c r="R179" s="32">
        <f>IFERROR(VLOOKUP(B179,Mat_Baz!$A$2:$F$300,6,FALSE),"0")</f>
        <v>162</v>
      </c>
      <c r="T179" s="30"/>
    </row>
    <row r="180" spans="1:20" ht="15" x14ac:dyDescent="0.25">
      <c r="A180" t="s">
        <v>16</v>
      </c>
      <c r="B180">
        <v>8001</v>
      </c>
      <c r="C180" t="s">
        <v>525</v>
      </c>
      <c r="D180" s="32">
        <f>IFERROR(VLOOKUP(B180,Rus_USPEH!$A$2:$C$300,3,FALSE),"0")</f>
        <v>14</v>
      </c>
      <c r="E180" s="32">
        <f>IFERROR(VLOOKUP(B180,Mat_Prof_USPEH!$A$2:$C$300,3,FALSE),"0")</f>
        <v>14</v>
      </c>
      <c r="F180" s="32">
        <f>IFERROR(VLOOKUP(B180,Mat_Baz_USPEH!$A$2:$C$300,3,FALSE),"0")</f>
        <v>19</v>
      </c>
      <c r="G180">
        <f>IFERROR(VLOOKUP(B180,Rus!B:G,3,FALSE),"0")</f>
        <v>35</v>
      </c>
      <c r="H180" t="str">
        <f>IFERROR(VLOOKUP(B180,Rus!B:G,4,FALSE),"0")</f>
        <v>Русский язык</v>
      </c>
      <c r="I180" t="str">
        <f>IFERROR(VLOOKUP(B180,Rus!B:G,5,FALSE),"0")</f>
        <v>66.628571428571428</v>
      </c>
      <c r="J180">
        <f>IFERROR(VLOOKUP(B180,Rus!B:G,6,FALSE),"0")</f>
        <v>2332</v>
      </c>
      <c r="K180" s="32">
        <f>IFERROR(VLOOKUP(B180,Mat_Prof!$A$2:$G$300,3,FALSE),"0")</f>
        <v>14</v>
      </c>
      <c r="L180" s="32" t="str">
        <f>IFERROR(VLOOKUP(B180,Mat_Prof!$A$2:$E$300,4,FALSE),"0")</f>
        <v>Математика профильная</v>
      </c>
      <c r="M180" s="32" t="str">
        <f>IFERROR(VLOOKUP(B180,Mat_Prof!$A$2:$G$300,5,FALSE),"0")</f>
        <v>63.000000000000000</v>
      </c>
      <c r="N180" s="32">
        <f>IFERROR(VLOOKUP(B180,Mat_Prof!$A$2:$G$300,6,FALSE),"0")</f>
        <v>882</v>
      </c>
      <c r="O180" s="32">
        <f>IFERROR(VLOOKUP(B180,Mat_Baz!$A$2:$F$300,3,FALSE),"0")</f>
        <v>22</v>
      </c>
      <c r="P180" s="32" t="str">
        <f>IFERROR(VLOOKUP(B180,Mat_Baz!$A$2:$F$300,4,FALSE),"0")</f>
        <v>Математика базовая</v>
      </c>
      <c r="Q180" s="32" t="str">
        <f>IFERROR(VLOOKUP(B180,Mat_Baz!$A$2:$F$300,5,FALSE),"0")</f>
        <v>63.363636363636363</v>
      </c>
      <c r="R180" s="32">
        <f>IFERROR(VLOOKUP(B180,Mat_Baz!$A$2:$F$300,6,FALSE),"0")</f>
        <v>1394</v>
      </c>
      <c r="T180" s="30"/>
    </row>
    <row r="181" spans="1:20" ht="15" x14ac:dyDescent="0.25">
      <c r="A181" t="s">
        <v>16</v>
      </c>
      <c r="B181">
        <v>8002</v>
      </c>
      <c r="C181" t="s">
        <v>884</v>
      </c>
      <c r="D181" s="32" t="str">
        <f>IFERROR(VLOOKUP(B181,Rus_USPEH!$A$2:$C$300,3,FALSE),"0")</f>
        <v>0</v>
      </c>
      <c r="E181" s="32" t="str">
        <f>IFERROR(VLOOKUP(B181,Mat_Prof_USPEH!$A$2:$C$300,3,FALSE),"0")</f>
        <v>0</v>
      </c>
      <c r="F181" s="32" t="str">
        <f>IFERROR(VLOOKUP(B181,Mat_Baz_USPEH!$A$2:$C$300,3,FALSE),"0")</f>
        <v>0</v>
      </c>
      <c r="G181" t="str">
        <f>IFERROR(VLOOKUP(B181,Rus!B:G,3,FALSE),"0")</f>
        <v>0</v>
      </c>
      <c r="H181" t="str">
        <f>IFERROR(VLOOKUP(B181,Rus!B:G,4,FALSE),"0")</f>
        <v>0</v>
      </c>
      <c r="I181" t="str">
        <f>IFERROR(VLOOKUP(B181,Rus!B:G,5,FALSE),"0")</f>
        <v>0</v>
      </c>
      <c r="J181" t="str">
        <f>IFERROR(VLOOKUP(B181,Rus!B:G,6,FALSE),"0")</f>
        <v>0</v>
      </c>
      <c r="K181" s="32" t="str">
        <f>IFERROR(VLOOKUP(B181,Mat_Prof!$A$2:$G$300,3,FALSE),"0")</f>
        <v>0</v>
      </c>
      <c r="L181" s="32" t="str">
        <f>IFERROR(VLOOKUP(B181,Mat_Prof!$A$2:$E$300,4,FALSE),"0")</f>
        <v>0</v>
      </c>
      <c r="M181" s="32" t="str">
        <f>IFERROR(VLOOKUP(B181,Mat_Prof!$A$2:$G$300,5,FALSE),"0")</f>
        <v>0</v>
      </c>
      <c r="N181" s="32" t="str">
        <f>IFERROR(VLOOKUP(B181,Mat_Prof!$A$2:$G$300,6,FALSE),"0")</f>
        <v>0</v>
      </c>
      <c r="O181" s="32" t="str">
        <f>IFERROR(VLOOKUP(B181,Mat_Baz!$A$2:$F$300,3,FALSE),"0")</f>
        <v>0</v>
      </c>
      <c r="P181" s="32" t="str">
        <f>IFERROR(VLOOKUP(B181,Mat_Baz!$A$2:$F$300,4,FALSE),"0")</f>
        <v>0</v>
      </c>
      <c r="Q181" s="32" t="str">
        <f>IFERROR(VLOOKUP(B181,Mat_Baz!$A$2:$F$300,5,FALSE),"0")</f>
        <v>0</v>
      </c>
      <c r="R181" s="32" t="str">
        <f>IFERROR(VLOOKUP(B181,Mat_Baz!$A$2:$F$300,6,FALSE),"0")</f>
        <v>0</v>
      </c>
      <c r="T181" s="30"/>
    </row>
    <row r="182" spans="1:20" ht="15" x14ac:dyDescent="0.25">
      <c r="A182" t="s">
        <v>16</v>
      </c>
      <c r="B182">
        <v>8009</v>
      </c>
      <c r="C182" t="s">
        <v>528</v>
      </c>
      <c r="D182" s="32">
        <f>IFERROR(VLOOKUP(B182,Rus_USPEH!$A$2:$C$300,3,FALSE),"0")</f>
        <v>1</v>
      </c>
      <c r="E182" s="32">
        <f>IFERROR(VLOOKUP(B182,Mat_Prof_USPEH!$A$2:$C$300,3,FALSE),"0")</f>
        <v>1</v>
      </c>
      <c r="F182" s="32">
        <f>IFERROR(VLOOKUP(B182,Mat_Baz_USPEH!$A$2:$C$300,3,FALSE),"0")</f>
        <v>5</v>
      </c>
      <c r="G182">
        <f>IFERROR(VLOOKUP(B182,Rus!B:G,3,FALSE),"0")</f>
        <v>6</v>
      </c>
      <c r="H182" t="str">
        <f>IFERROR(VLOOKUP(B182,Rus!B:G,4,FALSE),"0")</f>
        <v>Русский язык</v>
      </c>
      <c r="I182" t="str">
        <f>IFERROR(VLOOKUP(B182,Rus!B:G,5,FALSE),"0")</f>
        <v>72.000000000000000</v>
      </c>
      <c r="J182">
        <f>IFERROR(VLOOKUP(B182,Rus!B:G,6,FALSE),"0")</f>
        <v>432</v>
      </c>
      <c r="K182" s="32">
        <f>IFERROR(VLOOKUP(B182,Mat_Prof!$A$2:$G$300,3,FALSE),"0")</f>
        <v>1</v>
      </c>
      <c r="L182" s="32" t="str">
        <f>IFERROR(VLOOKUP(B182,Mat_Prof!$A$2:$E$300,4,FALSE),"0")</f>
        <v>Математика профильная</v>
      </c>
      <c r="M182" s="32" t="str">
        <f>IFERROR(VLOOKUP(B182,Mat_Prof!$A$2:$G$300,5,FALSE),"0")</f>
        <v>46.000000000000000</v>
      </c>
      <c r="N182" s="32">
        <f>IFERROR(VLOOKUP(B182,Mat_Prof!$A$2:$G$300,6,FALSE),"0")</f>
        <v>46</v>
      </c>
      <c r="O182" s="32">
        <f>IFERROR(VLOOKUP(B182,Mat_Baz!$A$2:$F$300,3,FALSE),"0")</f>
        <v>5</v>
      </c>
      <c r="P182" s="32" t="str">
        <f>IFERROR(VLOOKUP(B182,Mat_Baz!$A$2:$F$300,4,FALSE),"0")</f>
        <v>Математика базовая</v>
      </c>
      <c r="Q182" s="32" t="str">
        <f>IFERROR(VLOOKUP(B182,Mat_Baz!$A$2:$F$300,5,FALSE),"0")</f>
        <v>82.800000000000000</v>
      </c>
      <c r="R182" s="32">
        <f>IFERROR(VLOOKUP(B182,Mat_Baz!$A$2:$F$300,6,FALSE),"0")</f>
        <v>414</v>
      </c>
      <c r="T182" s="30"/>
    </row>
    <row r="183" spans="1:20" ht="15" x14ac:dyDescent="0.25">
      <c r="A183" t="s">
        <v>16</v>
      </c>
      <c r="B183">
        <v>8016</v>
      </c>
      <c r="C183" t="s">
        <v>86</v>
      </c>
      <c r="D183" s="32" t="str">
        <f>IFERROR(VLOOKUP(B183,Rus_USPEH!$A$2:$C$300,3,FALSE),"0")</f>
        <v>0</v>
      </c>
      <c r="E183" s="32" t="str">
        <f>IFERROR(VLOOKUP(B183,Mat_Prof_USPEH!$A$2:$C$300,3,FALSE),"0")</f>
        <v>0</v>
      </c>
      <c r="F183" s="32">
        <f>IFERROR(VLOOKUP(B183,Mat_Baz_USPEH!$A$2:$C$300,3,FALSE),"0")</f>
        <v>3</v>
      </c>
      <c r="G183">
        <f>IFERROR(VLOOKUP(B183,Rus!B:G,3,FALSE),"0")</f>
        <v>3</v>
      </c>
      <c r="H183" t="str">
        <f>IFERROR(VLOOKUP(B183,Rus!B:G,4,FALSE),"0")</f>
        <v>Русский язык</v>
      </c>
      <c r="I183" t="str">
        <f>IFERROR(VLOOKUP(B183,Rus!B:G,5,FALSE),"0")</f>
        <v>42.666666666666666</v>
      </c>
      <c r="J183">
        <f>IFERROR(VLOOKUP(B183,Rus!B:G,6,FALSE),"0")</f>
        <v>128</v>
      </c>
      <c r="K183" s="32" t="str">
        <f>IFERROR(VLOOKUP(B183,Mat_Prof!$A$2:$G$300,3,FALSE),"0")</f>
        <v>0</v>
      </c>
      <c r="L183" s="32" t="str">
        <f>IFERROR(VLOOKUP(B183,Mat_Prof!$A$2:$E$300,4,FALSE),"0")</f>
        <v>0</v>
      </c>
      <c r="M183" s="32" t="str">
        <f>IFERROR(VLOOKUP(B183,Mat_Prof!$A$2:$G$300,5,FALSE),"0")</f>
        <v>0</v>
      </c>
      <c r="N183" s="32" t="str">
        <f>IFERROR(VLOOKUP(B183,Mat_Prof!$A$2:$G$300,6,FALSE),"0")</f>
        <v>0</v>
      </c>
      <c r="O183" s="32">
        <f>IFERROR(VLOOKUP(B183,Mat_Baz!$A$2:$F$300,3,FALSE),"0")</f>
        <v>3</v>
      </c>
      <c r="P183" s="32" t="str">
        <f>IFERROR(VLOOKUP(B183,Mat_Baz!$A$2:$F$300,4,FALSE),"0")</f>
        <v>Математика базовая</v>
      </c>
      <c r="Q183" s="32" t="str">
        <f>IFERROR(VLOOKUP(B183,Mat_Baz!$A$2:$F$300,5,FALSE),"0")</f>
        <v>46.000000000000000</v>
      </c>
      <c r="R183" s="32">
        <f>IFERROR(VLOOKUP(B183,Mat_Baz!$A$2:$F$300,6,FALSE),"0")</f>
        <v>138</v>
      </c>
      <c r="T183" s="30"/>
    </row>
    <row r="184" spans="1:20" ht="15" x14ac:dyDescent="0.25">
      <c r="A184" t="s">
        <v>16</v>
      </c>
      <c r="B184">
        <v>8018</v>
      </c>
      <c r="C184" t="s">
        <v>87</v>
      </c>
      <c r="D184" s="32" t="str">
        <f>IFERROR(VLOOKUP(B184,Rus_USPEH!$A$2:$C$300,3,FALSE),"0")</f>
        <v>0</v>
      </c>
      <c r="E184" s="32" t="str">
        <f>IFERROR(VLOOKUP(B184,Mat_Prof_USPEH!$A$2:$C$300,3,FALSE),"0")</f>
        <v>0</v>
      </c>
      <c r="F184" s="32">
        <f>IFERROR(VLOOKUP(B184,Mat_Baz_USPEH!$A$2:$C$300,3,FALSE),"0")</f>
        <v>2</v>
      </c>
      <c r="G184">
        <f>IFERROR(VLOOKUP(B184,Rus!B:G,3,FALSE),"0")</f>
        <v>2</v>
      </c>
      <c r="H184" t="str">
        <f>IFERROR(VLOOKUP(B184,Rus!B:G,4,FALSE),"0")</f>
        <v>Русский язык</v>
      </c>
      <c r="I184" t="str">
        <f>IFERROR(VLOOKUP(B184,Rus!B:G,5,FALSE),"0")</f>
        <v>58.500000000000000</v>
      </c>
      <c r="J184">
        <f>IFERROR(VLOOKUP(B184,Rus!B:G,6,FALSE),"0")</f>
        <v>117</v>
      </c>
      <c r="K184" s="32" t="str">
        <f>IFERROR(VLOOKUP(B184,Mat_Prof!$A$2:$G$300,3,FALSE),"0")</f>
        <v>0</v>
      </c>
      <c r="L184" s="32" t="str">
        <f>IFERROR(VLOOKUP(B184,Mat_Prof!$A$2:$E$300,4,FALSE),"0")</f>
        <v>0</v>
      </c>
      <c r="M184" s="32" t="str">
        <f>IFERROR(VLOOKUP(B184,Mat_Prof!$A$2:$G$300,5,FALSE),"0")</f>
        <v>0</v>
      </c>
      <c r="N184" s="32" t="str">
        <f>IFERROR(VLOOKUP(B184,Mat_Prof!$A$2:$G$300,6,FALSE),"0")</f>
        <v>0</v>
      </c>
      <c r="O184" s="32">
        <f>IFERROR(VLOOKUP(B184,Mat_Baz!$A$2:$F$300,3,FALSE),"0")</f>
        <v>2</v>
      </c>
      <c r="P184" s="32" t="str">
        <f>IFERROR(VLOOKUP(B184,Mat_Baz!$A$2:$F$300,4,FALSE),"0")</f>
        <v>Математика базовая</v>
      </c>
      <c r="Q184" s="32" t="str">
        <f>IFERROR(VLOOKUP(B184,Mat_Baz!$A$2:$F$300,5,FALSE),"0")</f>
        <v>64.000000000000000</v>
      </c>
      <c r="R184" s="32">
        <f>IFERROR(VLOOKUP(B184,Mat_Baz!$A$2:$F$300,6,FALSE),"0")</f>
        <v>128</v>
      </c>
      <c r="T184" s="30"/>
    </row>
    <row r="185" spans="1:20" ht="15" x14ac:dyDescent="0.25">
      <c r="A185" t="s">
        <v>17</v>
      </c>
      <c r="B185">
        <v>9002</v>
      </c>
      <c r="C185" t="s">
        <v>885</v>
      </c>
      <c r="D185" s="32" t="str">
        <f>IFERROR(VLOOKUP(B185,Rus_USPEH!$A$2:$C$300,3,FALSE),"0")</f>
        <v>0</v>
      </c>
      <c r="E185" s="32" t="str">
        <f>IFERROR(VLOOKUP(B185,Mat_Prof_USPEH!$A$2:$C$300,3,FALSE),"0")</f>
        <v>0</v>
      </c>
      <c r="F185" s="32" t="str">
        <f>IFERROR(VLOOKUP(B185,Mat_Baz_USPEH!$A$2:$C$300,3,FALSE),"0")</f>
        <v>0</v>
      </c>
      <c r="G185" t="str">
        <f>IFERROR(VLOOKUP(B185,Rus!B:G,3,FALSE),"0")</f>
        <v>0</v>
      </c>
      <c r="H185" t="str">
        <f>IFERROR(VLOOKUP(B185,Rus!B:G,4,FALSE),"0")</f>
        <v>0</v>
      </c>
      <c r="I185" t="str">
        <f>IFERROR(VLOOKUP(B185,Rus!B:G,5,FALSE),"0")</f>
        <v>0</v>
      </c>
      <c r="J185" t="str">
        <f>IFERROR(VLOOKUP(B185,Rus!B:G,6,FALSE),"0")</f>
        <v>0</v>
      </c>
      <c r="K185" s="32" t="str">
        <f>IFERROR(VLOOKUP(B185,Mat_Prof!$A$2:$G$300,3,FALSE),"0")</f>
        <v>0</v>
      </c>
      <c r="L185" s="32" t="str">
        <f>IFERROR(VLOOKUP(B185,Mat_Prof!$A$2:$E$300,4,FALSE),"0")</f>
        <v>0</v>
      </c>
      <c r="M185" s="32" t="str">
        <f>IFERROR(VLOOKUP(B185,Mat_Prof!$A$2:$G$300,5,FALSE),"0")</f>
        <v>0</v>
      </c>
      <c r="N185" s="32" t="str">
        <f>IFERROR(VLOOKUP(B185,Mat_Prof!$A$2:$G$300,6,FALSE),"0")</f>
        <v>0</v>
      </c>
      <c r="O185" s="32" t="str">
        <f>IFERROR(VLOOKUP(B185,Mat_Baz!$A$2:$F$300,3,FALSE),"0")</f>
        <v>0</v>
      </c>
      <c r="P185" s="32" t="str">
        <f>IFERROR(VLOOKUP(B185,Mat_Baz!$A$2:$F$300,4,FALSE),"0")</f>
        <v>0</v>
      </c>
      <c r="Q185" s="32" t="str">
        <f>IFERROR(VLOOKUP(B185,Mat_Baz!$A$2:$F$300,5,FALSE),"0")</f>
        <v>0</v>
      </c>
      <c r="R185" s="32" t="str">
        <f>IFERROR(VLOOKUP(B185,Mat_Baz!$A$2:$F$300,6,FALSE),"0")</f>
        <v>0</v>
      </c>
      <c r="T185" s="30"/>
    </row>
    <row r="186" spans="1:20" ht="15" x14ac:dyDescent="0.25">
      <c r="A186" t="s">
        <v>17</v>
      </c>
      <c r="B186">
        <v>9001</v>
      </c>
      <c r="C186" t="s">
        <v>531</v>
      </c>
      <c r="D186" s="32">
        <f>IFERROR(VLOOKUP(B186,Rus_USPEH!$A$2:$C$300,3,FALSE),"0")</f>
        <v>11</v>
      </c>
      <c r="E186" s="32">
        <f>IFERROR(VLOOKUP(B186,Mat_Prof_USPEH!$A$2:$C$300,3,FALSE),"0")</f>
        <v>11</v>
      </c>
      <c r="F186" s="32">
        <f>IFERROR(VLOOKUP(B186,Mat_Baz_USPEH!$A$2:$C$300,3,FALSE),"0")</f>
        <v>17</v>
      </c>
      <c r="G186">
        <f>IFERROR(VLOOKUP(B186,Rus!B:G,3,FALSE),"0")</f>
        <v>28</v>
      </c>
      <c r="H186" t="str">
        <f>IFERROR(VLOOKUP(B186,Rus!B:G,4,FALSE),"0")</f>
        <v>Русский язык</v>
      </c>
      <c r="I186" t="str">
        <f>IFERROR(VLOOKUP(B186,Rus!B:G,5,FALSE),"0")</f>
        <v>68.857142857142857</v>
      </c>
      <c r="J186">
        <f>IFERROR(VLOOKUP(B186,Rus!B:G,6,FALSE),"0")</f>
        <v>1928</v>
      </c>
      <c r="K186" s="32">
        <f>IFERROR(VLOOKUP(B186,Mat_Prof!$A$2:$G$300,3,FALSE),"0")</f>
        <v>11</v>
      </c>
      <c r="L186" s="32" t="str">
        <f>IFERROR(VLOOKUP(B186,Mat_Prof!$A$2:$E$300,4,FALSE),"0")</f>
        <v>Математика профильная</v>
      </c>
      <c r="M186" s="32" t="str">
        <f>IFERROR(VLOOKUP(B186,Mat_Prof!$A$2:$G$300,5,FALSE),"0")</f>
        <v>57.818181818181818</v>
      </c>
      <c r="N186" s="32">
        <f>IFERROR(VLOOKUP(B186,Mat_Prof!$A$2:$G$300,6,FALSE),"0")</f>
        <v>636</v>
      </c>
      <c r="O186" s="32">
        <f>IFERROR(VLOOKUP(B186,Mat_Baz!$A$2:$F$300,3,FALSE),"0")</f>
        <v>17</v>
      </c>
      <c r="P186" s="32" t="str">
        <f>IFERROR(VLOOKUP(B186,Mat_Baz!$A$2:$F$300,4,FALSE),"0")</f>
        <v>Математика базовая</v>
      </c>
      <c r="Q186" s="32" t="str">
        <f>IFERROR(VLOOKUP(B186,Mat_Baz!$A$2:$F$300,5,FALSE),"0")</f>
        <v>70.470588235294117</v>
      </c>
      <c r="R186" s="32">
        <f>IFERROR(VLOOKUP(B186,Mat_Baz!$A$2:$F$300,6,FALSE),"0")</f>
        <v>1198</v>
      </c>
      <c r="T186" s="30"/>
    </row>
    <row r="187" spans="1:20" ht="15" x14ac:dyDescent="0.25">
      <c r="A187" t="s">
        <v>17</v>
      </c>
      <c r="B187">
        <v>9005</v>
      </c>
      <c r="C187" t="s">
        <v>535</v>
      </c>
      <c r="D187" s="32" t="str">
        <f>IFERROR(VLOOKUP(B187,Rus_USPEH!$A$2:$C$300,3,FALSE),"0")</f>
        <v>0</v>
      </c>
      <c r="E187" s="32" t="str">
        <f>IFERROR(VLOOKUP(B187,Mat_Prof_USPEH!$A$2:$C$300,3,FALSE),"0")</f>
        <v>0</v>
      </c>
      <c r="F187" s="32">
        <f>IFERROR(VLOOKUP(B187,Mat_Baz_USPEH!$A$2:$C$300,3,FALSE),"0")</f>
        <v>1</v>
      </c>
      <c r="G187">
        <f>IFERROR(VLOOKUP(B187,Rus!B:G,3,FALSE),"0")</f>
        <v>1</v>
      </c>
      <c r="H187" t="str">
        <f>IFERROR(VLOOKUP(B187,Rus!B:G,4,FALSE),"0")</f>
        <v>Русский язык</v>
      </c>
      <c r="I187" t="str">
        <f>IFERROR(VLOOKUP(B187,Rus!B:G,5,FALSE),"0")</f>
        <v>65.000000000000000</v>
      </c>
      <c r="J187">
        <f>IFERROR(VLOOKUP(B187,Rus!B:G,6,FALSE),"0")</f>
        <v>65</v>
      </c>
      <c r="K187" s="32" t="str">
        <f>IFERROR(VLOOKUP(B187,Mat_Prof!$A$2:$G$300,3,FALSE),"0")</f>
        <v>0</v>
      </c>
      <c r="L187" s="32" t="str">
        <f>IFERROR(VLOOKUP(B187,Mat_Prof!$A$2:$E$300,4,FALSE),"0")</f>
        <v>0</v>
      </c>
      <c r="M187" s="32" t="str">
        <f>IFERROR(VLOOKUP(B187,Mat_Prof!$A$2:$G$300,5,FALSE),"0")</f>
        <v>0</v>
      </c>
      <c r="N187" s="32" t="str">
        <f>IFERROR(VLOOKUP(B187,Mat_Prof!$A$2:$G$300,6,FALSE),"0")</f>
        <v>0</v>
      </c>
      <c r="O187" s="32">
        <f>IFERROR(VLOOKUP(B187,Mat_Baz!$A$2:$F$300,3,FALSE),"0")</f>
        <v>1</v>
      </c>
      <c r="P187" s="32" t="str">
        <f>IFERROR(VLOOKUP(B187,Mat_Baz!$A$2:$F$300,4,FALSE),"0")</f>
        <v>Математика базовая</v>
      </c>
      <c r="Q187" s="32" t="str">
        <f>IFERROR(VLOOKUP(B187,Mat_Baz!$A$2:$F$300,5,FALSE),"0")</f>
        <v>81.000000000000000</v>
      </c>
      <c r="R187" s="32">
        <f>IFERROR(VLOOKUP(B187,Mat_Baz!$A$2:$F$300,6,FALSE),"0")</f>
        <v>81</v>
      </c>
      <c r="T187" s="30"/>
    </row>
    <row r="188" spans="1:20" ht="15" x14ac:dyDescent="0.25">
      <c r="A188" t="s">
        <v>17</v>
      </c>
      <c r="B188">
        <v>9013</v>
      </c>
      <c r="C188" t="s">
        <v>539</v>
      </c>
      <c r="D188" s="32" t="str">
        <f>IFERROR(VLOOKUP(B188,Rus_USPEH!$A$2:$C$300,3,FALSE),"0")</f>
        <v>0</v>
      </c>
      <c r="E188" s="32" t="str">
        <f>IFERROR(VLOOKUP(B188,Mat_Prof_USPEH!$A$2:$C$300,3,FALSE),"0")</f>
        <v>0</v>
      </c>
      <c r="F188" s="32">
        <f>IFERROR(VLOOKUP(B188,Mat_Baz_USPEH!$A$2:$C$300,3,FALSE),"0")</f>
        <v>2</v>
      </c>
      <c r="G188">
        <f>IFERROR(VLOOKUP(B188,Rus!B:G,3,FALSE),"0")</f>
        <v>2</v>
      </c>
      <c r="H188" t="str">
        <f>IFERROR(VLOOKUP(B188,Rus!B:G,4,FALSE),"0")</f>
        <v>Русский язык</v>
      </c>
      <c r="I188" t="str">
        <f>IFERROR(VLOOKUP(B188,Rus!B:G,5,FALSE),"0")</f>
        <v>64.000000000000000</v>
      </c>
      <c r="J188">
        <f>IFERROR(VLOOKUP(B188,Rus!B:G,6,FALSE),"0")</f>
        <v>128</v>
      </c>
      <c r="K188" s="32" t="str">
        <f>IFERROR(VLOOKUP(B188,Mat_Prof!$A$2:$G$300,3,FALSE),"0")</f>
        <v>0</v>
      </c>
      <c r="L188" s="32" t="str">
        <f>IFERROR(VLOOKUP(B188,Mat_Prof!$A$2:$E$300,4,FALSE),"0")</f>
        <v>0</v>
      </c>
      <c r="M188" s="32" t="str">
        <f>IFERROR(VLOOKUP(B188,Mat_Prof!$A$2:$G$300,5,FALSE),"0")</f>
        <v>0</v>
      </c>
      <c r="N188" s="32" t="str">
        <f>IFERROR(VLOOKUP(B188,Mat_Prof!$A$2:$G$300,6,FALSE),"0")</f>
        <v>0</v>
      </c>
      <c r="O188" s="32">
        <f>IFERROR(VLOOKUP(B188,Mat_Baz!$A$2:$F$300,3,FALSE),"0")</f>
        <v>2</v>
      </c>
      <c r="P188" s="32" t="str">
        <f>IFERROR(VLOOKUP(B188,Mat_Baz!$A$2:$F$300,4,FALSE),"0")</f>
        <v>Математика базовая</v>
      </c>
      <c r="Q188" s="32" t="str">
        <f>IFERROR(VLOOKUP(B188,Mat_Baz!$A$2:$F$300,5,FALSE),"0")</f>
        <v>74.000000000000000</v>
      </c>
      <c r="R188" s="32">
        <f>IFERROR(VLOOKUP(B188,Mat_Baz!$A$2:$F$300,6,FALSE),"0")</f>
        <v>148</v>
      </c>
      <c r="T188" s="30"/>
    </row>
    <row r="189" spans="1:20" ht="15" x14ac:dyDescent="0.25">
      <c r="A189" t="s">
        <v>17</v>
      </c>
      <c r="B189">
        <v>9014</v>
      </c>
      <c r="C189" t="s">
        <v>886</v>
      </c>
      <c r="D189" s="32" t="str">
        <f>IFERROR(VLOOKUP(B189,Rus_USPEH!$A$2:$C$300,3,FALSE),"0")</f>
        <v>0</v>
      </c>
      <c r="E189" s="32" t="str">
        <f>IFERROR(VLOOKUP(B189,Mat_Prof_USPEH!$A$2:$C$300,3,FALSE),"0")</f>
        <v>0</v>
      </c>
      <c r="F189" s="32" t="str">
        <f>IFERROR(VLOOKUP(B189,Mat_Baz_USPEH!$A$2:$C$300,3,FALSE),"0")</f>
        <v>0</v>
      </c>
      <c r="G189" t="str">
        <f>IFERROR(VLOOKUP(B189,Rus!B:G,3,FALSE),"0")</f>
        <v>0</v>
      </c>
      <c r="H189" t="str">
        <f>IFERROR(VLOOKUP(B189,Rus!B:G,4,FALSE),"0")</f>
        <v>0</v>
      </c>
      <c r="I189" t="str">
        <f>IFERROR(VLOOKUP(B189,Rus!B:G,5,FALSE),"0")</f>
        <v>0</v>
      </c>
      <c r="J189" t="str">
        <f>IFERROR(VLOOKUP(B189,Rus!B:G,6,FALSE),"0")</f>
        <v>0</v>
      </c>
      <c r="K189" s="32" t="str">
        <f>IFERROR(VLOOKUP(B189,Mat_Prof!$A$2:$G$300,3,FALSE),"0")</f>
        <v>0</v>
      </c>
      <c r="L189" s="32" t="str">
        <f>IFERROR(VLOOKUP(B189,Mat_Prof!$A$2:$E$300,4,FALSE),"0")</f>
        <v>0</v>
      </c>
      <c r="M189" s="32" t="str">
        <f>IFERROR(VLOOKUP(B189,Mat_Prof!$A$2:$G$300,5,FALSE),"0")</f>
        <v>0</v>
      </c>
      <c r="N189" s="32" t="str">
        <f>IFERROR(VLOOKUP(B189,Mat_Prof!$A$2:$G$300,6,FALSE),"0")</f>
        <v>0</v>
      </c>
      <c r="O189" s="32" t="str">
        <f>IFERROR(VLOOKUP(B189,Mat_Baz!$A$2:$F$300,3,FALSE),"0")</f>
        <v>0</v>
      </c>
      <c r="P189" s="32" t="str">
        <f>IFERROR(VLOOKUP(B189,Mat_Baz!$A$2:$F$300,4,FALSE),"0")</f>
        <v>0</v>
      </c>
      <c r="Q189" s="32" t="str">
        <f>IFERROR(VLOOKUP(B189,Mat_Baz!$A$2:$F$300,5,FALSE),"0")</f>
        <v>0</v>
      </c>
      <c r="R189" s="32" t="str">
        <f>IFERROR(VLOOKUP(B189,Mat_Baz!$A$2:$F$300,6,FALSE),"0")</f>
        <v>0</v>
      </c>
      <c r="T189" s="30"/>
    </row>
    <row r="190" spans="1:20" ht="15" x14ac:dyDescent="0.25">
      <c r="A190" t="s">
        <v>17</v>
      </c>
      <c r="B190">
        <v>9011</v>
      </c>
      <c r="C190" t="s">
        <v>537</v>
      </c>
      <c r="D190" s="32">
        <f>IFERROR(VLOOKUP(B190,Rus_USPEH!$A$2:$C$300,3,FALSE),"0")</f>
        <v>7</v>
      </c>
      <c r="E190" s="32">
        <f>IFERROR(VLOOKUP(B190,Mat_Prof_USPEH!$A$2:$C$300,3,FALSE),"0")</f>
        <v>7</v>
      </c>
      <c r="F190" s="32" t="str">
        <f>IFERROR(VLOOKUP(B190,Mat_Baz_USPEH!$A$2:$C$300,3,FALSE),"0")</f>
        <v>0</v>
      </c>
      <c r="G190">
        <f>IFERROR(VLOOKUP(B190,Rus!B:G,3,FALSE),"0")</f>
        <v>8</v>
      </c>
      <c r="H190" t="str">
        <f>IFERROR(VLOOKUP(B190,Rus!B:G,4,FALSE),"0")</f>
        <v>Русский язык</v>
      </c>
      <c r="I190" t="str">
        <f>IFERROR(VLOOKUP(B190,Rus!B:G,5,FALSE),"0")</f>
        <v>54.750000000000000</v>
      </c>
      <c r="J190">
        <f>IFERROR(VLOOKUP(B190,Rus!B:G,6,FALSE),"0")</f>
        <v>438</v>
      </c>
      <c r="K190" s="32">
        <f>IFERROR(VLOOKUP(B190,Mat_Prof!$A$2:$G$300,3,FALSE),"0")</f>
        <v>8</v>
      </c>
      <c r="L190" s="32" t="str">
        <f>IFERROR(VLOOKUP(B190,Mat_Prof!$A$2:$E$300,4,FALSE),"0")</f>
        <v>Математика профильная</v>
      </c>
      <c r="M190" s="32" t="str">
        <f>IFERROR(VLOOKUP(B190,Mat_Prof!$A$2:$G$300,5,FALSE),"0")</f>
        <v>41.750000000000000</v>
      </c>
      <c r="N190" s="32">
        <f>IFERROR(VLOOKUP(B190,Mat_Prof!$A$2:$G$300,6,FALSE),"0")</f>
        <v>334</v>
      </c>
      <c r="O190" s="32" t="str">
        <f>IFERROR(VLOOKUP(B190,Mat_Baz!$A$2:$F$300,3,FALSE),"0")</f>
        <v>0</v>
      </c>
      <c r="P190" s="32" t="str">
        <f>IFERROR(VLOOKUP(B190,Mat_Baz!$A$2:$F$300,4,FALSE),"0")</f>
        <v>0</v>
      </c>
      <c r="Q190" s="32" t="str">
        <f>IFERROR(VLOOKUP(B190,Mat_Baz!$A$2:$F$300,5,FALSE),"0")</f>
        <v>0</v>
      </c>
      <c r="R190" s="32" t="str">
        <f>IFERROR(VLOOKUP(B190,Mat_Baz!$A$2:$F$300,6,FALSE),"0")</f>
        <v>0</v>
      </c>
      <c r="T190" s="30"/>
    </row>
    <row r="191" spans="1:20" ht="15" x14ac:dyDescent="0.25">
      <c r="A191" t="s">
        <v>17</v>
      </c>
      <c r="B191">
        <v>9007</v>
      </c>
      <c r="C191" t="s">
        <v>887</v>
      </c>
      <c r="D191" s="32" t="str">
        <f>IFERROR(VLOOKUP(B191,Rus_USPEH!$A$2:$C$300,3,FALSE),"0")</f>
        <v>0</v>
      </c>
      <c r="E191" s="32" t="str">
        <f>IFERROR(VLOOKUP(B191,Mat_Prof_USPEH!$A$2:$C$300,3,FALSE),"0")</f>
        <v>0</v>
      </c>
      <c r="F191" s="32" t="str">
        <f>IFERROR(VLOOKUP(B191,Mat_Baz_USPEH!$A$2:$C$300,3,FALSE),"0")</f>
        <v>0</v>
      </c>
      <c r="G191" t="str">
        <f>IFERROR(VLOOKUP(B191,Rus!B:G,3,FALSE),"0")</f>
        <v>0</v>
      </c>
      <c r="H191" t="str">
        <f>IFERROR(VLOOKUP(B191,Rus!B:G,4,FALSE),"0")</f>
        <v>0</v>
      </c>
      <c r="I191" t="str">
        <f>IFERROR(VLOOKUP(B191,Rus!B:G,5,FALSE),"0")</f>
        <v>0</v>
      </c>
      <c r="J191" t="str">
        <f>IFERROR(VLOOKUP(B191,Rus!B:G,6,FALSE),"0")</f>
        <v>0</v>
      </c>
      <c r="K191" s="32" t="str">
        <f>IFERROR(VLOOKUP(B191,Mat_Prof!$A$2:$G$300,3,FALSE),"0")</f>
        <v>0</v>
      </c>
      <c r="L191" s="32" t="str">
        <f>IFERROR(VLOOKUP(B191,Mat_Prof!$A$2:$E$300,4,FALSE),"0")</f>
        <v>0</v>
      </c>
      <c r="M191" s="32" t="str">
        <f>IFERROR(VLOOKUP(B191,Mat_Prof!$A$2:$G$300,5,FALSE),"0")</f>
        <v>0</v>
      </c>
      <c r="N191" s="32" t="str">
        <f>IFERROR(VLOOKUP(B191,Mat_Prof!$A$2:$G$300,6,FALSE),"0")</f>
        <v>0</v>
      </c>
      <c r="O191" s="32" t="str">
        <f>IFERROR(VLOOKUP(B191,Mat_Baz!$A$2:$F$300,3,FALSE),"0")</f>
        <v>0</v>
      </c>
      <c r="P191" s="32" t="str">
        <f>IFERROR(VLOOKUP(B191,Mat_Baz!$A$2:$F$300,4,FALSE),"0")</f>
        <v>0</v>
      </c>
      <c r="Q191" s="32" t="str">
        <f>IFERROR(VLOOKUP(B191,Mat_Baz!$A$2:$F$300,5,FALSE),"0")</f>
        <v>0</v>
      </c>
      <c r="R191" s="32" t="str">
        <f>IFERROR(VLOOKUP(B191,Mat_Baz!$A$2:$F$300,6,FALSE),"0")</f>
        <v>0</v>
      </c>
      <c r="T191" s="30"/>
    </row>
    <row r="192" spans="1:20" ht="15" x14ac:dyDescent="0.25">
      <c r="A192" t="s">
        <v>17</v>
      </c>
      <c r="B192">
        <v>9004</v>
      </c>
      <c r="C192" t="s">
        <v>533</v>
      </c>
      <c r="D192" s="32">
        <f>IFERROR(VLOOKUP(B192,Rus_USPEH!$A$2:$C$300,3,FALSE),"0")</f>
        <v>6</v>
      </c>
      <c r="E192" s="32">
        <f>IFERROR(VLOOKUP(B192,Mat_Prof_USPEH!$A$2:$C$300,3,FALSE),"0")</f>
        <v>6</v>
      </c>
      <c r="F192" s="32">
        <f>IFERROR(VLOOKUP(B192,Mat_Baz_USPEH!$A$2:$C$300,3,FALSE),"0")</f>
        <v>11</v>
      </c>
      <c r="G192">
        <f>IFERROR(VLOOKUP(B192,Rus!B:G,3,FALSE),"0")</f>
        <v>17</v>
      </c>
      <c r="H192" t="str">
        <f>IFERROR(VLOOKUP(B192,Rus!B:G,4,FALSE),"0")</f>
        <v>Русский язык</v>
      </c>
      <c r="I192" t="str">
        <f>IFERROR(VLOOKUP(B192,Rus!B:G,5,FALSE),"0")</f>
        <v>75.764705882352941</v>
      </c>
      <c r="J192">
        <f>IFERROR(VLOOKUP(B192,Rus!B:G,6,FALSE),"0")</f>
        <v>1288</v>
      </c>
      <c r="K192" s="32">
        <f>IFERROR(VLOOKUP(B192,Mat_Prof!$A$2:$G$300,3,FALSE),"0")</f>
        <v>6</v>
      </c>
      <c r="L192" s="32" t="str">
        <f>IFERROR(VLOOKUP(B192,Mat_Prof!$A$2:$E$300,4,FALSE),"0")</f>
        <v>Математика профильная</v>
      </c>
      <c r="M192" s="32" t="str">
        <f>IFERROR(VLOOKUP(B192,Mat_Prof!$A$2:$G$300,5,FALSE),"0")</f>
        <v>66.666666666666666</v>
      </c>
      <c r="N192" s="32">
        <f>IFERROR(VLOOKUP(B192,Mat_Prof!$A$2:$G$300,6,FALSE),"0")</f>
        <v>400</v>
      </c>
      <c r="O192" s="32">
        <f>IFERROR(VLOOKUP(B192,Mat_Baz!$A$2:$F$300,3,FALSE),"0")</f>
        <v>11</v>
      </c>
      <c r="P192" s="32" t="str">
        <f>IFERROR(VLOOKUP(B192,Mat_Baz!$A$2:$F$300,4,FALSE),"0")</f>
        <v>Математика базовая</v>
      </c>
      <c r="Q192" s="32" t="str">
        <f>IFERROR(VLOOKUP(B192,Mat_Baz!$A$2:$F$300,5,FALSE),"0")</f>
        <v>88.636363636363636</v>
      </c>
      <c r="R192" s="32">
        <f>IFERROR(VLOOKUP(B192,Mat_Baz!$A$2:$F$300,6,FALSE),"0")</f>
        <v>975</v>
      </c>
      <c r="T192" s="30"/>
    </row>
    <row r="193" spans="1:20" ht="15" x14ac:dyDescent="0.25">
      <c r="A193" t="s">
        <v>17</v>
      </c>
      <c r="B193">
        <v>9003</v>
      </c>
      <c r="C193" t="s">
        <v>888</v>
      </c>
      <c r="D193" s="32" t="str">
        <f>IFERROR(VLOOKUP(B193,Rus_USPEH!$A$2:$C$300,3,FALSE),"0")</f>
        <v>0</v>
      </c>
      <c r="E193" s="32" t="str">
        <f>IFERROR(VLOOKUP(B193,Mat_Prof_USPEH!$A$2:$C$300,3,FALSE),"0")</f>
        <v>0</v>
      </c>
      <c r="F193" s="32" t="str">
        <f>IFERROR(VLOOKUP(B193,Mat_Baz_USPEH!$A$2:$C$300,3,FALSE),"0")</f>
        <v>0</v>
      </c>
      <c r="G193" t="str">
        <f>IFERROR(VLOOKUP(B193,Rus!B:G,3,FALSE),"0")</f>
        <v>0</v>
      </c>
      <c r="H193" t="str">
        <f>IFERROR(VLOOKUP(B193,Rus!B:G,4,FALSE),"0")</f>
        <v>0</v>
      </c>
      <c r="I193" t="str">
        <f>IFERROR(VLOOKUP(B193,Rus!B:G,5,FALSE),"0")</f>
        <v>0</v>
      </c>
      <c r="J193" t="str">
        <f>IFERROR(VLOOKUP(B193,Rus!B:G,6,FALSE),"0")</f>
        <v>0</v>
      </c>
      <c r="K193" s="32" t="str">
        <f>IFERROR(VLOOKUP(B193,Mat_Prof!$A$2:$G$300,3,FALSE),"0")</f>
        <v>0</v>
      </c>
      <c r="L193" s="32" t="str">
        <f>IFERROR(VLOOKUP(B193,Mat_Prof!$A$2:$E$300,4,FALSE),"0")</f>
        <v>0</v>
      </c>
      <c r="M193" s="32" t="str">
        <f>IFERROR(VLOOKUP(B193,Mat_Prof!$A$2:$G$300,5,FALSE),"0")</f>
        <v>0</v>
      </c>
      <c r="N193" s="32" t="str">
        <f>IFERROR(VLOOKUP(B193,Mat_Prof!$A$2:$G$300,6,FALSE),"0")</f>
        <v>0</v>
      </c>
      <c r="O193" s="32" t="str">
        <f>IFERROR(VLOOKUP(B193,Mat_Baz!$A$2:$F$300,3,FALSE),"0")</f>
        <v>0</v>
      </c>
      <c r="P193" s="32" t="str">
        <f>IFERROR(VLOOKUP(B193,Mat_Baz!$A$2:$F$300,4,FALSE),"0")</f>
        <v>0</v>
      </c>
      <c r="Q193" s="32" t="str">
        <f>IFERROR(VLOOKUP(B193,Mat_Baz!$A$2:$F$300,5,FALSE),"0")</f>
        <v>0</v>
      </c>
      <c r="R193" s="32" t="str">
        <f>IFERROR(VLOOKUP(B193,Mat_Baz!$A$2:$F$300,6,FALSE),"0")</f>
        <v>0</v>
      </c>
      <c r="T193" s="30"/>
    </row>
    <row r="194" spans="1:20" ht="15" x14ac:dyDescent="0.25">
      <c r="A194" t="s">
        <v>17</v>
      </c>
      <c r="B194">
        <v>9010</v>
      </c>
      <c r="C194" t="s">
        <v>889</v>
      </c>
      <c r="D194" s="32" t="str">
        <f>IFERROR(VLOOKUP(B194,Rus_USPEH!$A$2:$C$300,3,FALSE),"0")</f>
        <v>0</v>
      </c>
      <c r="E194" s="32" t="str">
        <f>IFERROR(VLOOKUP(B194,Mat_Prof_USPEH!$A$2:$C$300,3,FALSE),"0")</f>
        <v>0</v>
      </c>
      <c r="F194" s="32" t="str">
        <f>IFERROR(VLOOKUP(B194,Mat_Baz_USPEH!$A$2:$C$300,3,FALSE),"0")</f>
        <v>0</v>
      </c>
      <c r="G194" t="str">
        <f>IFERROR(VLOOKUP(B194,Rus!B:G,3,FALSE),"0")</f>
        <v>0</v>
      </c>
      <c r="H194" t="str">
        <f>IFERROR(VLOOKUP(B194,Rus!B:G,4,FALSE),"0")</f>
        <v>0</v>
      </c>
      <c r="I194" t="str">
        <f>IFERROR(VLOOKUP(B194,Rus!B:G,5,FALSE),"0")</f>
        <v>0</v>
      </c>
      <c r="J194" t="str">
        <f>IFERROR(VLOOKUP(B194,Rus!B:G,6,FALSE),"0")</f>
        <v>0</v>
      </c>
      <c r="K194" s="32" t="str">
        <f>IFERROR(VLOOKUP(B194,Mat_Prof!$A$2:$G$300,3,FALSE),"0")</f>
        <v>0</v>
      </c>
      <c r="L194" s="32" t="str">
        <f>IFERROR(VLOOKUP(B194,Mat_Prof!$A$2:$E$300,4,FALSE),"0")</f>
        <v>0</v>
      </c>
      <c r="M194" s="32" t="str">
        <f>IFERROR(VLOOKUP(B194,Mat_Prof!$A$2:$G$300,5,FALSE),"0")</f>
        <v>0</v>
      </c>
      <c r="N194" s="32" t="str">
        <f>IFERROR(VLOOKUP(B194,Mat_Prof!$A$2:$G$300,6,FALSE),"0")</f>
        <v>0</v>
      </c>
      <c r="O194" s="32" t="str">
        <f>IFERROR(VLOOKUP(B194,Mat_Baz!$A$2:$F$300,3,FALSE),"0")</f>
        <v>0</v>
      </c>
      <c r="P194" s="32" t="str">
        <f>IFERROR(VLOOKUP(B194,Mat_Baz!$A$2:$F$300,4,FALSE),"0")</f>
        <v>0</v>
      </c>
      <c r="Q194" s="32" t="str">
        <f>IFERROR(VLOOKUP(B194,Mat_Baz!$A$2:$F$300,5,FALSE),"0")</f>
        <v>0</v>
      </c>
      <c r="R194" s="32" t="str">
        <f>IFERROR(VLOOKUP(B194,Mat_Baz!$A$2:$F$300,6,FALSE),"0")</f>
        <v>0</v>
      </c>
      <c r="T194" s="30"/>
    </row>
    <row r="195" spans="1:20" ht="15" x14ac:dyDescent="0.25">
      <c r="A195" t="s">
        <v>17</v>
      </c>
      <c r="B195">
        <v>9009</v>
      </c>
      <c r="C195" t="s">
        <v>890</v>
      </c>
      <c r="D195" s="32" t="str">
        <f>IFERROR(VLOOKUP(B195,Rus_USPEH!$A$2:$C$300,3,FALSE),"0")</f>
        <v>0</v>
      </c>
      <c r="E195" s="32" t="str">
        <f>IFERROR(VLOOKUP(B195,Mat_Prof_USPEH!$A$2:$C$300,3,FALSE),"0")</f>
        <v>0</v>
      </c>
      <c r="F195" s="32" t="str">
        <f>IFERROR(VLOOKUP(B195,Mat_Baz_USPEH!$A$2:$C$300,3,FALSE),"0")</f>
        <v>0</v>
      </c>
      <c r="G195" t="str">
        <f>IFERROR(VLOOKUP(B195,Rus!B:G,3,FALSE),"0")</f>
        <v>0</v>
      </c>
      <c r="H195" t="str">
        <f>IFERROR(VLOOKUP(B195,Rus!B:G,4,FALSE),"0")</f>
        <v>0</v>
      </c>
      <c r="I195" t="str">
        <f>IFERROR(VLOOKUP(B195,Rus!B:G,5,FALSE),"0")</f>
        <v>0</v>
      </c>
      <c r="J195" t="str">
        <f>IFERROR(VLOOKUP(B195,Rus!B:G,6,FALSE),"0")</f>
        <v>0</v>
      </c>
      <c r="K195" s="32" t="str">
        <f>IFERROR(VLOOKUP(B195,Mat_Prof!$A$2:$G$300,3,FALSE),"0")</f>
        <v>0</v>
      </c>
      <c r="L195" s="32" t="str">
        <f>IFERROR(VLOOKUP(B195,Mat_Prof!$A$2:$E$300,4,FALSE),"0")</f>
        <v>0</v>
      </c>
      <c r="M195" s="32" t="str">
        <f>IFERROR(VLOOKUP(B195,Mat_Prof!$A$2:$G$300,5,FALSE),"0")</f>
        <v>0</v>
      </c>
      <c r="N195" s="32" t="str">
        <f>IFERROR(VLOOKUP(B195,Mat_Prof!$A$2:$G$300,6,FALSE),"0")</f>
        <v>0</v>
      </c>
      <c r="O195" s="32" t="str">
        <f>IFERROR(VLOOKUP(B195,Mat_Baz!$A$2:$F$300,3,FALSE),"0")</f>
        <v>0</v>
      </c>
      <c r="P195" s="32" t="str">
        <f>IFERROR(VLOOKUP(B195,Mat_Baz!$A$2:$F$300,4,FALSE),"0")</f>
        <v>0</v>
      </c>
      <c r="Q195" s="32" t="str">
        <f>IFERROR(VLOOKUP(B195,Mat_Baz!$A$2:$F$300,5,FALSE),"0")</f>
        <v>0</v>
      </c>
      <c r="R195" s="32" t="str">
        <f>IFERROR(VLOOKUP(B195,Mat_Baz!$A$2:$F$300,6,FALSE),"0")</f>
        <v>0</v>
      </c>
      <c r="T195" s="30"/>
    </row>
    <row r="196" spans="1:20" ht="15" x14ac:dyDescent="0.25">
      <c r="A196" t="s">
        <v>17</v>
      </c>
      <c r="B196">
        <v>9008</v>
      </c>
      <c r="C196" t="s">
        <v>536</v>
      </c>
      <c r="D196" s="32">
        <f>IFERROR(VLOOKUP(B196,Rus_USPEH!$A$2:$C$300,3,FALSE),"0")</f>
        <v>2</v>
      </c>
      <c r="E196" s="32">
        <f>IFERROR(VLOOKUP(B196,Mat_Prof_USPEH!$A$2:$C$300,3,FALSE),"0")</f>
        <v>2</v>
      </c>
      <c r="F196" s="32">
        <f>IFERROR(VLOOKUP(B196,Mat_Baz_USPEH!$A$2:$C$300,3,FALSE),"0")</f>
        <v>2</v>
      </c>
      <c r="G196">
        <f>IFERROR(VLOOKUP(B196,Rus!B:G,3,FALSE),"0")</f>
        <v>4</v>
      </c>
      <c r="H196" t="str">
        <f>IFERROR(VLOOKUP(B196,Rus!B:G,4,FALSE),"0")</f>
        <v>Русский язык</v>
      </c>
      <c r="I196" t="str">
        <f>IFERROR(VLOOKUP(B196,Rus!B:G,5,FALSE),"0")</f>
        <v>69.000000000000000</v>
      </c>
      <c r="J196">
        <f>IFERROR(VLOOKUP(B196,Rus!B:G,6,FALSE),"0")</f>
        <v>276</v>
      </c>
      <c r="K196" s="32">
        <f>IFERROR(VLOOKUP(B196,Mat_Prof!$A$2:$G$300,3,FALSE),"0")</f>
        <v>2</v>
      </c>
      <c r="L196" s="32" t="str">
        <f>IFERROR(VLOOKUP(B196,Mat_Prof!$A$2:$E$300,4,FALSE),"0")</f>
        <v>Математика профильная</v>
      </c>
      <c r="M196" s="32" t="str">
        <f>IFERROR(VLOOKUP(B196,Mat_Prof!$A$2:$G$300,5,FALSE),"0")</f>
        <v>67.000000000000000</v>
      </c>
      <c r="N196" s="32">
        <f>IFERROR(VLOOKUP(B196,Mat_Prof!$A$2:$G$300,6,FALSE),"0")</f>
        <v>134</v>
      </c>
      <c r="O196" s="32">
        <f>IFERROR(VLOOKUP(B196,Mat_Baz!$A$2:$F$300,3,FALSE),"0")</f>
        <v>2</v>
      </c>
      <c r="P196" s="32" t="str">
        <f>IFERROR(VLOOKUP(B196,Mat_Baz!$A$2:$F$300,4,FALSE),"0")</f>
        <v>Математика базовая</v>
      </c>
      <c r="Q196" s="32" t="str">
        <f>IFERROR(VLOOKUP(B196,Mat_Baz!$A$2:$F$300,5,FALSE),"0")</f>
        <v>71.500000000000000</v>
      </c>
      <c r="R196" s="32">
        <f>IFERROR(VLOOKUP(B196,Mat_Baz!$A$2:$F$300,6,FALSE),"0")</f>
        <v>143</v>
      </c>
      <c r="T196" s="30"/>
    </row>
    <row r="197" spans="1:20" ht="15" x14ac:dyDescent="0.25">
      <c r="A197" t="s">
        <v>17</v>
      </c>
      <c r="B197">
        <v>9015</v>
      </c>
      <c r="C197" t="s">
        <v>540</v>
      </c>
      <c r="D197" s="32">
        <f>IFERROR(VLOOKUP(B197,Rus_USPEH!$A$2:$C$300,3,FALSE),"0")</f>
        <v>5</v>
      </c>
      <c r="E197" s="32">
        <f>IFERROR(VLOOKUP(B197,Mat_Prof_USPEH!$A$2:$C$300,3,FALSE),"0")</f>
        <v>5</v>
      </c>
      <c r="F197" s="32">
        <f>IFERROR(VLOOKUP(B197,Mat_Baz_USPEH!$A$2:$C$300,3,FALSE),"0")</f>
        <v>9</v>
      </c>
      <c r="G197">
        <f>IFERROR(VLOOKUP(B197,Rus!B:G,3,FALSE),"0")</f>
        <v>14</v>
      </c>
      <c r="H197" t="str">
        <f>IFERROR(VLOOKUP(B197,Rus!B:G,4,FALSE),"0")</f>
        <v>Русский язык</v>
      </c>
      <c r="I197" t="str">
        <f>IFERROR(VLOOKUP(B197,Rus!B:G,5,FALSE),"0")</f>
        <v>66.857142857142857</v>
      </c>
      <c r="J197">
        <f>IFERROR(VLOOKUP(B197,Rus!B:G,6,FALSE),"0")</f>
        <v>936</v>
      </c>
      <c r="K197" s="32">
        <f>IFERROR(VLOOKUP(B197,Mat_Prof!$A$2:$G$300,3,FALSE),"0")</f>
        <v>5</v>
      </c>
      <c r="L197" s="32" t="str">
        <f>IFERROR(VLOOKUP(B197,Mat_Prof!$A$2:$E$300,4,FALSE),"0")</f>
        <v>Математика профильная</v>
      </c>
      <c r="M197" s="32" t="str">
        <f>IFERROR(VLOOKUP(B197,Mat_Prof!$A$2:$G$300,5,FALSE),"0")</f>
        <v>48.200000000000000</v>
      </c>
      <c r="N197" s="32">
        <f>IFERROR(VLOOKUP(B197,Mat_Prof!$A$2:$G$300,6,FALSE),"0")</f>
        <v>241</v>
      </c>
      <c r="O197" s="32">
        <f>IFERROR(VLOOKUP(B197,Mat_Baz!$A$2:$F$300,3,FALSE),"0")</f>
        <v>9</v>
      </c>
      <c r="P197" s="32" t="str">
        <f>IFERROR(VLOOKUP(B197,Mat_Baz!$A$2:$F$300,4,FALSE),"0")</f>
        <v>Математика базовая</v>
      </c>
      <c r="Q197" s="32" t="str">
        <f>IFERROR(VLOOKUP(B197,Mat_Baz!$A$2:$F$300,5,FALSE),"0")</f>
        <v>72.000000000000000</v>
      </c>
      <c r="R197" s="32">
        <f>IFERROR(VLOOKUP(B197,Mat_Baz!$A$2:$F$300,6,FALSE),"0")</f>
        <v>648</v>
      </c>
      <c r="T197" s="30"/>
    </row>
    <row r="198" spans="1:20" ht="15" x14ac:dyDescent="0.25">
      <c r="A198" t="s">
        <v>17</v>
      </c>
      <c r="B198">
        <v>9012</v>
      </c>
      <c r="C198" t="s">
        <v>891</v>
      </c>
      <c r="D198" s="32" t="str">
        <f>IFERROR(VLOOKUP(B198,Rus_USPEH!$A$2:$C$300,3,FALSE),"0")</f>
        <v>0</v>
      </c>
      <c r="E198" s="32" t="str">
        <f>IFERROR(VLOOKUP(B198,Mat_Prof_USPEH!$A$2:$C$300,3,FALSE),"0")</f>
        <v>0</v>
      </c>
      <c r="F198" s="32" t="str">
        <f>IFERROR(VLOOKUP(B198,Mat_Baz_USPEH!$A$2:$C$300,3,FALSE),"0")</f>
        <v>0</v>
      </c>
      <c r="G198" t="str">
        <f>IFERROR(VLOOKUP(B198,Rus!B:G,3,FALSE),"0")</f>
        <v>0</v>
      </c>
      <c r="H198" t="str">
        <f>IFERROR(VLOOKUP(B198,Rus!B:G,4,FALSE),"0")</f>
        <v>0</v>
      </c>
      <c r="I198" t="str">
        <f>IFERROR(VLOOKUP(B198,Rus!B:G,5,FALSE),"0")</f>
        <v>0</v>
      </c>
      <c r="J198" t="str">
        <f>IFERROR(VLOOKUP(B198,Rus!B:G,6,FALSE),"0")</f>
        <v>0</v>
      </c>
      <c r="K198" s="32" t="str">
        <f>IFERROR(VLOOKUP(B198,Mat_Prof!$A$2:$G$300,3,FALSE),"0")</f>
        <v>0</v>
      </c>
      <c r="L198" s="32" t="str">
        <f>IFERROR(VLOOKUP(B198,Mat_Prof!$A$2:$E$300,4,FALSE),"0")</f>
        <v>0</v>
      </c>
      <c r="M198" s="32" t="str">
        <f>IFERROR(VLOOKUP(B198,Mat_Prof!$A$2:$G$300,5,FALSE),"0")</f>
        <v>0</v>
      </c>
      <c r="N198" s="32" t="str">
        <f>IFERROR(VLOOKUP(B198,Mat_Prof!$A$2:$G$300,6,FALSE),"0")</f>
        <v>0</v>
      </c>
      <c r="O198" s="32" t="str">
        <f>IFERROR(VLOOKUP(B198,Mat_Baz!$A$2:$F$300,3,FALSE),"0")</f>
        <v>0</v>
      </c>
      <c r="P198" s="32" t="str">
        <f>IFERROR(VLOOKUP(B198,Mat_Baz!$A$2:$F$300,4,FALSE),"0")</f>
        <v>0</v>
      </c>
      <c r="Q198" s="32" t="str">
        <f>IFERROR(VLOOKUP(B198,Mat_Baz!$A$2:$F$300,5,FALSE),"0")</f>
        <v>0</v>
      </c>
      <c r="R198" s="32" t="str">
        <f>IFERROR(VLOOKUP(B198,Mat_Baz!$A$2:$F$300,6,FALSE),"0")</f>
        <v>0</v>
      </c>
      <c r="T198" s="30"/>
    </row>
    <row r="199" spans="1:20" ht="15" x14ac:dyDescent="0.25">
      <c r="A199" t="s">
        <v>18</v>
      </c>
      <c r="B199">
        <v>10005</v>
      </c>
      <c r="C199" t="s">
        <v>146</v>
      </c>
      <c r="D199" s="32">
        <f>IFERROR(VLOOKUP(B199,Rus_USPEH!$A$2:$C$300,3,FALSE),"0")</f>
        <v>2</v>
      </c>
      <c r="E199" s="32">
        <f>IFERROR(VLOOKUP(B199,Mat_Prof_USPEH!$A$2:$C$300,3,FALSE),"0")</f>
        <v>2</v>
      </c>
      <c r="F199" s="32">
        <f>IFERROR(VLOOKUP(B199,Mat_Baz_USPEH!$A$2:$C$300,3,FALSE),"0")</f>
        <v>2</v>
      </c>
      <c r="G199">
        <f>IFERROR(VLOOKUP(B199,Rus!B:G,3,FALSE),"0")</f>
        <v>4</v>
      </c>
      <c r="H199" t="str">
        <f>IFERROR(VLOOKUP(B199,Rus!B:G,4,FALSE),"0")</f>
        <v>Русский язык</v>
      </c>
      <c r="I199" t="str">
        <f>IFERROR(VLOOKUP(B199,Rus!B:G,5,FALSE),"0")</f>
        <v>71.000000000000000</v>
      </c>
      <c r="J199">
        <f>IFERROR(VLOOKUP(B199,Rus!B:G,6,FALSE),"0")</f>
        <v>284</v>
      </c>
      <c r="K199" s="32">
        <f>IFERROR(VLOOKUP(B199,Mat_Prof!$A$2:$G$300,3,FALSE),"0")</f>
        <v>2</v>
      </c>
      <c r="L199" s="32" t="str">
        <f>IFERROR(VLOOKUP(B199,Mat_Prof!$A$2:$E$300,4,FALSE),"0")</f>
        <v>Математика профильная</v>
      </c>
      <c r="M199" s="32" t="str">
        <f>IFERROR(VLOOKUP(B199,Mat_Prof!$A$2:$G$300,5,FALSE),"0")</f>
        <v>58.000000000000000</v>
      </c>
      <c r="N199" s="32">
        <f>IFERROR(VLOOKUP(B199,Mat_Prof!$A$2:$G$300,6,FALSE),"0")</f>
        <v>116</v>
      </c>
      <c r="O199" s="32">
        <f>IFERROR(VLOOKUP(B199,Mat_Baz!$A$2:$F$300,3,FALSE),"0")</f>
        <v>2</v>
      </c>
      <c r="P199" s="32" t="str">
        <f>IFERROR(VLOOKUP(B199,Mat_Baz!$A$2:$F$300,4,FALSE),"0")</f>
        <v>Математика базовая</v>
      </c>
      <c r="Q199" s="32" t="str">
        <f>IFERROR(VLOOKUP(B199,Mat_Baz!$A$2:$F$300,5,FALSE),"0")</f>
        <v>76.000000000000000</v>
      </c>
      <c r="R199" s="32">
        <f>IFERROR(VLOOKUP(B199,Mat_Baz!$A$2:$F$300,6,FALSE),"0")</f>
        <v>152</v>
      </c>
      <c r="T199" s="30"/>
    </row>
    <row r="200" spans="1:20" ht="15" x14ac:dyDescent="0.25">
      <c r="A200" t="s">
        <v>18</v>
      </c>
      <c r="B200">
        <v>10004</v>
      </c>
      <c r="C200" t="s">
        <v>145</v>
      </c>
      <c r="D200" s="32" t="str">
        <f>IFERROR(VLOOKUP(B200,Rus_USPEH!$A$2:$C$300,3,FALSE),"0")</f>
        <v>0</v>
      </c>
      <c r="E200" s="32" t="str">
        <f>IFERROR(VLOOKUP(B200,Mat_Prof_USPEH!$A$2:$C$300,3,FALSE),"0")</f>
        <v>0</v>
      </c>
      <c r="F200" s="32">
        <f>IFERROR(VLOOKUP(B200,Mat_Baz_USPEH!$A$2:$C$300,3,FALSE),"0")</f>
        <v>3</v>
      </c>
      <c r="G200">
        <f>IFERROR(VLOOKUP(B200,Rus!B:G,3,FALSE),"0")</f>
        <v>3</v>
      </c>
      <c r="H200" t="str">
        <f>IFERROR(VLOOKUP(B200,Rus!B:G,4,FALSE),"0")</f>
        <v>Русский язык</v>
      </c>
      <c r="I200" t="str">
        <f>IFERROR(VLOOKUP(B200,Rus!B:G,5,FALSE),"0")</f>
        <v>68.666666666666666</v>
      </c>
      <c r="J200">
        <f>IFERROR(VLOOKUP(B200,Rus!B:G,6,FALSE),"0")</f>
        <v>206</v>
      </c>
      <c r="K200" s="32" t="str">
        <f>IFERROR(VLOOKUP(B200,Mat_Prof!$A$2:$G$300,3,FALSE),"0")</f>
        <v>0</v>
      </c>
      <c r="L200" s="32" t="str">
        <f>IFERROR(VLOOKUP(B200,Mat_Prof!$A$2:$E$300,4,FALSE),"0")</f>
        <v>0</v>
      </c>
      <c r="M200" s="32" t="str">
        <f>IFERROR(VLOOKUP(B200,Mat_Prof!$A$2:$G$300,5,FALSE),"0")</f>
        <v>0</v>
      </c>
      <c r="N200" s="32" t="str">
        <f>IFERROR(VLOOKUP(B200,Mat_Prof!$A$2:$G$300,6,FALSE),"0")</f>
        <v>0</v>
      </c>
      <c r="O200" s="32">
        <f>IFERROR(VLOOKUP(B200,Mat_Baz!$A$2:$F$300,3,FALSE),"0")</f>
        <v>3</v>
      </c>
      <c r="P200" s="32" t="str">
        <f>IFERROR(VLOOKUP(B200,Mat_Baz!$A$2:$F$300,4,FALSE),"0")</f>
        <v>Математика базовая</v>
      </c>
      <c r="Q200" s="32" t="str">
        <f>IFERROR(VLOOKUP(B200,Mat_Baz!$A$2:$F$300,5,FALSE),"0")</f>
        <v>79.333333333333333</v>
      </c>
      <c r="R200" s="32">
        <f>IFERROR(VLOOKUP(B200,Mat_Baz!$A$2:$F$300,6,FALSE),"0")</f>
        <v>238</v>
      </c>
      <c r="T200" s="30"/>
    </row>
    <row r="201" spans="1:20" ht="15" x14ac:dyDescent="0.25">
      <c r="A201" t="s">
        <v>18</v>
      </c>
      <c r="B201">
        <v>10010</v>
      </c>
      <c r="C201" t="s">
        <v>55</v>
      </c>
      <c r="D201" s="32">
        <f>IFERROR(VLOOKUP(B201,Rus_USPEH!$A$2:$C$300,3,FALSE),"0")</f>
        <v>1</v>
      </c>
      <c r="E201" s="32">
        <f>IFERROR(VLOOKUP(B201,Mat_Prof_USPEH!$A$2:$C$300,3,FALSE),"0")</f>
        <v>1</v>
      </c>
      <c r="F201" s="32">
        <f>IFERROR(VLOOKUP(B201,Mat_Baz_USPEH!$A$2:$C$300,3,FALSE),"0")</f>
        <v>2</v>
      </c>
      <c r="G201">
        <f>IFERROR(VLOOKUP(B201,Rus!B:G,3,FALSE),"0")</f>
        <v>3</v>
      </c>
      <c r="H201" t="str">
        <f>IFERROR(VLOOKUP(B201,Rus!B:G,4,FALSE),"0")</f>
        <v>Русский язык</v>
      </c>
      <c r="I201" t="str">
        <f>IFERROR(VLOOKUP(B201,Rus!B:G,5,FALSE),"0")</f>
        <v>63.000000000000000</v>
      </c>
      <c r="J201">
        <f>IFERROR(VLOOKUP(B201,Rus!B:G,6,FALSE),"0")</f>
        <v>189</v>
      </c>
      <c r="K201" s="32">
        <f>IFERROR(VLOOKUP(B201,Mat_Prof!$A$2:$G$300,3,FALSE),"0")</f>
        <v>1</v>
      </c>
      <c r="L201" s="32" t="str">
        <f>IFERROR(VLOOKUP(B201,Mat_Prof!$A$2:$E$300,4,FALSE),"0")</f>
        <v>Математика профильная</v>
      </c>
      <c r="M201" s="32" t="str">
        <f>IFERROR(VLOOKUP(B201,Mat_Prof!$A$2:$G$300,5,FALSE),"0")</f>
        <v>40.000000000000000</v>
      </c>
      <c r="N201" s="32">
        <f>IFERROR(VLOOKUP(B201,Mat_Prof!$A$2:$G$300,6,FALSE),"0")</f>
        <v>40</v>
      </c>
      <c r="O201" s="32">
        <f>IFERROR(VLOOKUP(B201,Mat_Baz!$A$2:$F$300,3,FALSE),"0")</f>
        <v>2</v>
      </c>
      <c r="P201" s="32" t="str">
        <f>IFERROR(VLOOKUP(B201,Mat_Baz!$A$2:$F$300,4,FALSE),"0")</f>
        <v>Математика базовая</v>
      </c>
      <c r="Q201" s="32" t="str">
        <f>IFERROR(VLOOKUP(B201,Mat_Baz!$A$2:$F$300,5,FALSE),"0")</f>
        <v>78.500000000000000</v>
      </c>
      <c r="R201" s="32">
        <f>IFERROR(VLOOKUP(B201,Mat_Baz!$A$2:$F$300,6,FALSE),"0")</f>
        <v>157</v>
      </c>
      <c r="T201" s="30"/>
    </row>
    <row r="202" spans="1:20" ht="15" x14ac:dyDescent="0.25">
      <c r="A202" t="s">
        <v>18</v>
      </c>
      <c r="B202">
        <v>10008</v>
      </c>
      <c r="C202" t="s">
        <v>71</v>
      </c>
      <c r="D202" s="32">
        <f>IFERROR(VLOOKUP(B202,Rus_USPEH!$A$2:$C$300,3,FALSE),"0")</f>
        <v>1</v>
      </c>
      <c r="E202" s="32">
        <f>IFERROR(VLOOKUP(B202,Mat_Prof_USPEH!$A$2:$C$300,3,FALSE),"0")</f>
        <v>1</v>
      </c>
      <c r="F202" s="32">
        <f>IFERROR(VLOOKUP(B202,Mat_Baz_USPEH!$A$2:$C$300,3,FALSE),"0")</f>
        <v>3</v>
      </c>
      <c r="G202">
        <f>IFERROR(VLOOKUP(B202,Rus!B:G,3,FALSE),"0")</f>
        <v>4</v>
      </c>
      <c r="H202" t="str">
        <f>IFERROR(VLOOKUP(B202,Rus!B:G,4,FALSE),"0")</f>
        <v>Русский язык</v>
      </c>
      <c r="I202" t="str">
        <f>IFERROR(VLOOKUP(B202,Rus!B:G,5,FALSE),"0")</f>
        <v>62.500000000000000</v>
      </c>
      <c r="J202">
        <f>IFERROR(VLOOKUP(B202,Rus!B:G,6,FALSE),"0")</f>
        <v>250</v>
      </c>
      <c r="K202" s="32">
        <f>IFERROR(VLOOKUP(B202,Mat_Prof!$A$2:$G$300,3,FALSE),"0")</f>
        <v>1</v>
      </c>
      <c r="L202" s="32" t="str">
        <f>IFERROR(VLOOKUP(B202,Mat_Prof!$A$2:$E$300,4,FALSE),"0")</f>
        <v>Математика профильная</v>
      </c>
      <c r="M202" s="32" t="str">
        <f>IFERROR(VLOOKUP(B202,Mat_Prof!$A$2:$G$300,5,FALSE),"0")</f>
        <v>72.000000000000000</v>
      </c>
      <c r="N202" s="32">
        <f>IFERROR(VLOOKUP(B202,Mat_Prof!$A$2:$G$300,6,FALSE),"0")</f>
        <v>72</v>
      </c>
      <c r="O202" s="32">
        <f>IFERROR(VLOOKUP(B202,Mat_Baz!$A$2:$F$300,3,FALSE),"0")</f>
        <v>3</v>
      </c>
      <c r="P202" s="32" t="str">
        <f>IFERROR(VLOOKUP(B202,Mat_Baz!$A$2:$F$300,4,FALSE),"0")</f>
        <v>Математика базовая</v>
      </c>
      <c r="Q202" s="32" t="str">
        <f>IFERROR(VLOOKUP(B202,Mat_Baz!$A$2:$F$300,5,FALSE),"0")</f>
        <v>71.000000000000000</v>
      </c>
      <c r="R202" s="32">
        <f>IFERROR(VLOOKUP(B202,Mat_Baz!$A$2:$F$300,6,FALSE),"0")</f>
        <v>213</v>
      </c>
      <c r="T202" s="30"/>
    </row>
    <row r="203" spans="1:20" ht="15" x14ac:dyDescent="0.25">
      <c r="A203" t="s">
        <v>18</v>
      </c>
      <c r="B203">
        <v>10006</v>
      </c>
      <c r="C203" t="s">
        <v>54</v>
      </c>
      <c r="D203" s="32" t="str">
        <f>IFERROR(VLOOKUP(B203,Rus_USPEH!$A$2:$C$300,3,FALSE),"0")</f>
        <v>0</v>
      </c>
      <c r="E203" s="32" t="str">
        <f>IFERROR(VLOOKUP(B203,Mat_Prof_USPEH!$A$2:$C$300,3,FALSE),"0")</f>
        <v>0</v>
      </c>
      <c r="F203" s="32">
        <f>IFERROR(VLOOKUP(B203,Mat_Baz_USPEH!$A$2:$C$300,3,FALSE),"0")</f>
        <v>3</v>
      </c>
      <c r="G203">
        <f>IFERROR(VLOOKUP(B203,Rus!B:G,3,FALSE),"0")</f>
        <v>3</v>
      </c>
      <c r="H203" t="str">
        <f>IFERROR(VLOOKUP(B203,Rus!B:G,4,FALSE),"0")</f>
        <v>Русский язык</v>
      </c>
      <c r="I203" t="str">
        <f>IFERROR(VLOOKUP(B203,Rus!B:G,5,FALSE),"0")</f>
        <v>73.333333333333333</v>
      </c>
      <c r="J203">
        <f>IFERROR(VLOOKUP(B203,Rus!B:G,6,FALSE),"0")</f>
        <v>220</v>
      </c>
      <c r="K203" s="32" t="str">
        <f>IFERROR(VLOOKUP(B203,Mat_Prof!$A$2:$G$300,3,FALSE),"0")</f>
        <v>0</v>
      </c>
      <c r="L203" s="32" t="str">
        <f>IFERROR(VLOOKUP(B203,Mat_Prof!$A$2:$E$300,4,FALSE),"0")</f>
        <v>0</v>
      </c>
      <c r="M203" s="32" t="str">
        <f>IFERROR(VLOOKUP(B203,Mat_Prof!$A$2:$G$300,5,FALSE),"0")</f>
        <v>0</v>
      </c>
      <c r="N203" s="32" t="str">
        <f>IFERROR(VLOOKUP(B203,Mat_Prof!$A$2:$G$300,6,FALSE),"0")</f>
        <v>0</v>
      </c>
      <c r="O203" s="32">
        <f>IFERROR(VLOOKUP(B203,Mat_Baz!$A$2:$F$300,3,FALSE),"0")</f>
        <v>3</v>
      </c>
      <c r="P203" s="32" t="str">
        <f>IFERROR(VLOOKUP(B203,Mat_Baz!$A$2:$F$300,4,FALSE),"0")</f>
        <v>Математика базовая</v>
      </c>
      <c r="Q203" s="32" t="str">
        <f>IFERROR(VLOOKUP(B203,Mat_Baz!$A$2:$F$300,5,FALSE),"0")</f>
        <v>84.000000000000000</v>
      </c>
      <c r="R203" s="32">
        <f>IFERROR(VLOOKUP(B203,Mat_Baz!$A$2:$F$300,6,FALSE),"0")</f>
        <v>252</v>
      </c>
      <c r="T203" s="30"/>
    </row>
    <row r="204" spans="1:20" ht="15" x14ac:dyDescent="0.25">
      <c r="A204" t="s">
        <v>18</v>
      </c>
      <c r="B204">
        <v>10013</v>
      </c>
      <c r="C204" t="s">
        <v>72</v>
      </c>
      <c r="D204" s="32">
        <f>IFERROR(VLOOKUP(B204,Rus_USPEH!$A$2:$C$300,3,FALSE),"0")</f>
        <v>6</v>
      </c>
      <c r="E204" s="32">
        <f>IFERROR(VLOOKUP(B204,Mat_Prof_USPEH!$A$2:$C$300,3,FALSE),"0")</f>
        <v>6</v>
      </c>
      <c r="F204" s="32">
        <f>IFERROR(VLOOKUP(B204,Mat_Baz_USPEH!$A$2:$C$300,3,FALSE),"0")</f>
        <v>2</v>
      </c>
      <c r="G204">
        <f>IFERROR(VLOOKUP(B204,Rus!B:G,3,FALSE),"0")</f>
        <v>9</v>
      </c>
      <c r="H204" t="str">
        <f>IFERROR(VLOOKUP(B204,Rus!B:G,4,FALSE),"0")</f>
        <v>Русский язык</v>
      </c>
      <c r="I204" t="str">
        <f>IFERROR(VLOOKUP(B204,Rus!B:G,5,FALSE),"0")</f>
        <v>60.111111111111111</v>
      </c>
      <c r="J204">
        <f>IFERROR(VLOOKUP(B204,Rus!B:G,6,FALSE),"0")</f>
        <v>541</v>
      </c>
      <c r="K204" s="32">
        <f>IFERROR(VLOOKUP(B204,Mat_Prof!$A$2:$G$300,3,FALSE),"0")</f>
        <v>6</v>
      </c>
      <c r="L204" s="32" t="str">
        <f>IFERROR(VLOOKUP(B204,Mat_Prof!$A$2:$E$300,4,FALSE),"0")</f>
        <v>Математика профильная</v>
      </c>
      <c r="M204" s="32" t="str">
        <f>IFERROR(VLOOKUP(B204,Mat_Prof!$A$2:$G$300,5,FALSE),"0")</f>
        <v>47.833333333333333</v>
      </c>
      <c r="N204" s="32">
        <f>IFERROR(VLOOKUP(B204,Mat_Prof!$A$2:$G$300,6,FALSE),"0")</f>
        <v>287</v>
      </c>
      <c r="O204" s="32">
        <f>IFERROR(VLOOKUP(B204,Mat_Baz!$A$2:$F$300,3,FALSE),"0")</f>
        <v>3</v>
      </c>
      <c r="P204" s="32" t="str">
        <f>IFERROR(VLOOKUP(B204,Mat_Baz!$A$2:$F$300,4,FALSE),"0")</f>
        <v>Математика базовая</v>
      </c>
      <c r="Q204" s="32" t="str">
        <f>IFERROR(VLOOKUP(B204,Mat_Baz!$A$2:$F$300,5,FALSE),"0")</f>
        <v>51.000000000000000</v>
      </c>
      <c r="R204" s="32">
        <f>IFERROR(VLOOKUP(B204,Mat_Baz!$A$2:$F$300,6,FALSE),"0")</f>
        <v>153</v>
      </c>
      <c r="T204" s="30"/>
    </row>
    <row r="205" spans="1:20" ht="15" x14ac:dyDescent="0.25">
      <c r="A205" t="s">
        <v>18</v>
      </c>
      <c r="B205">
        <v>10002</v>
      </c>
      <c r="C205" t="s">
        <v>45</v>
      </c>
      <c r="D205" s="32">
        <f>IFERROR(VLOOKUP(B205,Rus_USPEH!$A$2:$C$300,3,FALSE),"0")</f>
        <v>18</v>
      </c>
      <c r="E205" s="32">
        <f>IFERROR(VLOOKUP(B205,Mat_Prof_USPEH!$A$2:$C$300,3,FALSE),"0")</f>
        <v>18</v>
      </c>
      <c r="F205" s="32">
        <f>IFERROR(VLOOKUP(B205,Mat_Baz_USPEH!$A$2:$C$300,3,FALSE),"0")</f>
        <v>13</v>
      </c>
      <c r="G205">
        <f>IFERROR(VLOOKUP(B205,Rus!B:G,3,FALSE),"0")</f>
        <v>31</v>
      </c>
      <c r="H205" t="str">
        <f>IFERROR(VLOOKUP(B205,Rus!B:G,4,FALSE),"0")</f>
        <v>Русский язык</v>
      </c>
      <c r="I205" t="str">
        <f>IFERROR(VLOOKUP(B205,Rus!B:G,5,FALSE),"0")</f>
        <v>68.903225806451612</v>
      </c>
      <c r="J205">
        <f>IFERROR(VLOOKUP(B205,Rus!B:G,6,FALSE),"0")</f>
        <v>2136</v>
      </c>
      <c r="K205" s="32">
        <f>IFERROR(VLOOKUP(B205,Mat_Prof!$A$2:$G$300,3,FALSE),"0")</f>
        <v>18</v>
      </c>
      <c r="L205" s="32" t="str">
        <f>IFERROR(VLOOKUP(B205,Mat_Prof!$A$2:$E$300,4,FALSE),"0")</f>
        <v>Математика профильная</v>
      </c>
      <c r="M205" s="32" t="str">
        <f>IFERROR(VLOOKUP(B205,Mat_Prof!$A$2:$G$300,5,FALSE),"0")</f>
        <v>68.666666666666666</v>
      </c>
      <c r="N205" s="32">
        <f>IFERROR(VLOOKUP(B205,Mat_Prof!$A$2:$G$300,6,FALSE),"0")</f>
        <v>1236</v>
      </c>
      <c r="O205" s="32">
        <f>IFERROR(VLOOKUP(B205,Mat_Baz!$A$2:$F$300,3,FALSE),"0")</f>
        <v>13</v>
      </c>
      <c r="P205" s="32" t="str">
        <f>IFERROR(VLOOKUP(B205,Mat_Baz!$A$2:$F$300,4,FALSE),"0")</f>
        <v>Математика базовая</v>
      </c>
      <c r="Q205" s="32" t="str">
        <f>IFERROR(VLOOKUP(B205,Mat_Baz!$A$2:$F$300,5,FALSE),"0")</f>
        <v>85.615384615384615</v>
      </c>
      <c r="R205" s="32">
        <f>IFERROR(VLOOKUP(B205,Mat_Baz!$A$2:$F$300,6,FALSE),"0")</f>
        <v>1113</v>
      </c>
      <c r="T205" s="30"/>
    </row>
    <row r="206" spans="1:20" ht="15" x14ac:dyDescent="0.25">
      <c r="A206" t="s">
        <v>18</v>
      </c>
      <c r="B206">
        <v>10015</v>
      </c>
      <c r="C206" t="s">
        <v>56</v>
      </c>
      <c r="D206" s="32" t="str">
        <f>IFERROR(VLOOKUP(B206,Rus_USPEH!$A$2:$C$300,3,FALSE),"0")</f>
        <v>0</v>
      </c>
      <c r="E206" s="32" t="str">
        <f>IFERROR(VLOOKUP(B206,Mat_Prof_USPEH!$A$2:$C$300,3,FALSE),"0")</f>
        <v>0</v>
      </c>
      <c r="F206" s="32">
        <f>IFERROR(VLOOKUP(B206,Mat_Baz_USPEH!$A$2:$C$300,3,FALSE),"0")</f>
        <v>4</v>
      </c>
      <c r="G206">
        <f>IFERROR(VLOOKUP(B206,Rus!B:G,3,FALSE),"0")</f>
        <v>4</v>
      </c>
      <c r="H206" t="str">
        <f>IFERROR(VLOOKUP(B206,Rus!B:G,4,FALSE),"0")</f>
        <v>Русский язык</v>
      </c>
      <c r="I206" t="str">
        <f>IFERROR(VLOOKUP(B206,Rus!B:G,5,FALSE),"0")</f>
        <v>57.750000000000000</v>
      </c>
      <c r="J206">
        <f>IFERROR(VLOOKUP(B206,Rus!B:G,6,FALSE),"0")</f>
        <v>231</v>
      </c>
      <c r="K206" s="32" t="str">
        <f>IFERROR(VLOOKUP(B206,Mat_Prof!$A$2:$G$300,3,FALSE),"0")</f>
        <v>0</v>
      </c>
      <c r="L206" s="32" t="str">
        <f>IFERROR(VLOOKUP(B206,Mat_Prof!$A$2:$E$300,4,FALSE),"0")</f>
        <v>0</v>
      </c>
      <c r="M206" s="32" t="str">
        <f>IFERROR(VLOOKUP(B206,Mat_Prof!$A$2:$G$300,5,FALSE),"0")</f>
        <v>0</v>
      </c>
      <c r="N206" s="32" t="str">
        <f>IFERROR(VLOOKUP(B206,Mat_Prof!$A$2:$G$300,6,FALSE),"0")</f>
        <v>0</v>
      </c>
      <c r="O206" s="32">
        <f>IFERROR(VLOOKUP(B206,Mat_Baz!$A$2:$F$300,3,FALSE),"0")</f>
        <v>4</v>
      </c>
      <c r="P206" s="32" t="str">
        <f>IFERROR(VLOOKUP(B206,Mat_Baz!$A$2:$F$300,4,FALSE),"0")</f>
        <v>Математика базовая</v>
      </c>
      <c r="Q206" s="32" t="str">
        <f>IFERROR(VLOOKUP(B206,Mat_Baz!$A$2:$F$300,5,FALSE),"0")</f>
        <v>66.750000000000000</v>
      </c>
      <c r="R206" s="32">
        <f>IFERROR(VLOOKUP(B206,Mat_Baz!$A$2:$F$300,6,FALSE),"0")</f>
        <v>267</v>
      </c>
      <c r="T206" s="30"/>
    </row>
    <row r="207" spans="1:20" ht="15" x14ac:dyDescent="0.25">
      <c r="A207" t="s">
        <v>18</v>
      </c>
      <c r="B207">
        <v>10016</v>
      </c>
      <c r="C207" t="s">
        <v>549</v>
      </c>
      <c r="D207" s="32" t="str">
        <f>IFERROR(VLOOKUP(B207,Rus_USPEH!$A$2:$C$300,3,FALSE),"0")</f>
        <v>0</v>
      </c>
      <c r="E207" s="32" t="str">
        <f>IFERROR(VLOOKUP(B207,Mat_Prof_USPEH!$A$2:$C$300,3,FALSE),"0")</f>
        <v>0</v>
      </c>
      <c r="F207" s="32">
        <f>IFERROR(VLOOKUP(B207,Mat_Baz_USPEH!$A$2:$C$300,3,FALSE),"0")</f>
        <v>1</v>
      </c>
      <c r="G207">
        <f>IFERROR(VLOOKUP(B207,Rus!B:G,3,FALSE),"0")</f>
        <v>1</v>
      </c>
      <c r="H207" t="str">
        <f>IFERROR(VLOOKUP(B207,Rus!B:G,4,FALSE),"0")</f>
        <v>Русский язык</v>
      </c>
      <c r="I207" t="str">
        <f>IFERROR(VLOOKUP(B207,Rus!B:G,5,FALSE),"0")</f>
        <v>44.000000000000000</v>
      </c>
      <c r="J207">
        <f>IFERROR(VLOOKUP(B207,Rus!B:G,6,FALSE),"0")</f>
        <v>44</v>
      </c>
      <c r="K207" s="32" t="str">
        <f>IFERROR(VLOOKUP(B207,Mat_Prof!$A$2:$G$300,3,FALSE),"0")</f>
        <v>0</v>
      </c>
      <c r="L207" s="32" t="str">
        <f>IFERROR(VLOOKUP(B207,Mat_Prof!$A$2:$E$300,4,FALSE),"0")</f>
        <v>0</v>
      </c>
      <c r="M207" s="32" t="str">
        <f>IFERROR(VLOOKUP(B207,Mat_Prof!$A$2:$G$300,5,FALSE),"0")</f>
        <v>0</v>
      </c>
      <c r="N207" s="32" t="str">
        <f>IFERROR(VLOOKUP(B207,Mat_Prof!$A$2:$G$300,6,FALSE),"0")</f>
        <v>0</v>
      </c>
      <c r="O207" s="32">
        <f>IFERROR(VLOOKUP(B207,Mat_Baz!$A$2:$F$300,3,FALSE),"0")</f>
        <v>1</v>
      </c>
      <c r="P207" s="32" t="str">
        <f>IFERROR(VLOOKUP(B207,Mat_Baz!$A$2:$F$300,4,FALSE),"0")</f>
        <v>Математика базовая</v>
      </c>
      <c r="Q207" s="32" t="str">
        <f>IFERROR(VLOOKUP(B207,Mat_Baz!$A$2:$F$300,5,FALSE),"0")</f>
        <v>48.000000000000000</v>
      </c>
      <c r="R207" s="32">
        <f>IFERROR(VLOOKUP(B207,Mat_Baz!$A$2:$F$300,6,FALSE),"0")</f>
        <v>48</v>
      </c>
      <c r="T207" s="30"/>
    </row>
    <row r="208" spans="1:20" ht="15" x14ac:dyDescent="0.25">
      <c r="A208" t="s">
        <v>18</v>
      </c>
      <c r="B208">
        <v>10012</v>
      </c>
      <c r="C208" t="s">
        <v>546</v>
      </c>
      <c r="D208" s="32" t="str">
        <f>IFERROR(VLOOKUP(B208,Rus_USPEH!$A$2:$C$300,3,FALSE),"0")</f>
        <v>0</v>
      </c>
      <c r="E208" s="32" t="str">
        <f>IFERROR(VLOOKUP(B208,Mat_Prof_USPEH!$A$2:$C$300,3,FALSE),"0")</f>
        <v>0</v>
      </c>
      <c r="F208" s="32">
        <f>IFERROR(VLOOKUP(B208,Mat_Baz_USPEH!$A$2:$C$300,3,FALSE),"0")</f>
        <v>3</v>
      </c>
      <c r="G208">
        <f>IFERROR(VLOOKUP(B208,Rus!B:G,3,FALSE),"0")</f>
        <v>3</v>
      </c>
      <c r="H208" t="str">
        <f>IFERROR(VLOOKUP(B208,Rus!B:G,4,FALSE),"0")</f>
        <v>Русский язык</v>
      </c>
      <c r="I208" t="str">
        <f>IFERROR(VLOOKUP(B208,Rus!B:G,5,FALSE),"0")</f>
        <v>52.000000000000000</v>
      </c>
      <c r="J208">
        <f>IFERROR(VLOOKUP(B208,Rus!B:G,6,FALSE),"0")</f>
        <v>156</v>
      </c>
      <c r="K208" s="32" t="str">
        <f>IFERROR(VLOOKUP(B208,Mat_Prof!$A$2:$G$300,3,FALSE),"0")</f>
        <v>0</v>
      </c>
      <c r="L208" s="32" t="str">
        <f>IFERROR(VLOOKUP(B208,Mat_Prof!$A$2:$E$300,4,FALSE),"0")</f>
        <v>0</v>
      </c>
      <c r="M208" s="32" t="str">
        <f>IFERROR(VLOOKUP(B208,Mat_Prof!$A$2:$G$300,5,FALSE),"0")</f>
        <v>0</v>
      </c>
      <c r="N208" s="32" t="str">
        <f>IFERROR(VLOOKUP(B208,Mat_Prof!$A$2:$G$300,6,FALSE),"0")</f>
        <v>0</v>
      </c>
      <c r="O208" s="32">
        <f>IFERROR(VLOOKUP(B208,Mat_Baz!$A$2:$F$300,3,FALSE),"0")</f>
        <v>3</v>
      </c>
      <c r="P208" s="32" t="str">
        <f>IFERROR(VLOOKUP(B208,Mat_Baz!$A$2:$F$300,4,FALSE),"0")</f>
        <v>Математика базовая</v>
      </c>
      <c r="Q208" s="32" t="str">
        <f>IFERROR(VLOOKUP(B208,Mat_Baz!$A$2:$F$300,5,FALSE),"0")</f>
        <v>62.000000000000000</v>
      </c>
      <c r="R208" s="32">
        <f>IFERROR(VLOOKUP(B208,Mat_Baz!$A$2:$F$300,6,FALSE),"0")</f>
        <v>186</v>
      </c>
      <c r="T208" s="30"/>
    </row>
    <row r="209" spans="1:20" ht="15" x14ac:dyDescent="0.25">
      <c r="A209" t="s">
        <v>19</v>
      </c>
      <c r="B209">
        <v>11705</v>
      </c>
      <c r="C209" t="s">
        <v>893</v>
      </c>
      <c r="D209" s="32" t="str">
        <f>IFERROR(VLOOKUP(B209,Rus_USPEH!$A$2:$C$300,3,FALSE),"0")</f>
        <v>0</v>
      </c>
      <c r="E209" s="32" t="str">
        <f>IFERROR(VLOOKUP(B209,Mat_Prof_USPEH!$A$2:$C$300,3,FALSE),"0")</f>
        <v>0</v>
      </c>
      <c r="F209" s="32" t="str">
        <f>IFERROR(VLOOKUP(B209,Mat_Baz_USPEH!$A$2:$C$300,3,FALSE),"0")</f>
        <v>0</v>
      </c>
      <c r="G209" t="str">
        <f>IFERROR(VLOOKUP(B209,Rus!B:G,3,FALSE),"0")</f>
        <v>0</v>
      </c>
      <c r="H209" t="str">
        <f>IFERROR(VLOOKUP(B209,Rus!B:G,4,FALSE),"0")</f>
        <v>0</v>
      </c>
      <c r="I209" t="str">
        <f>IFERROR(VLOOKUP(B209,Rus!B:G,5,FALSE),"0")</f>
        <v>0</v>
      </c>
      <c r="J209" t="str">
        <f>IFERROR(VLOOKUP(B209,Rus!B:G,6,FALSE),"0")</f>
        <v>0</v>
      </c>
      <c r="K209" s="32" t="str">
        <f>IFERROR(VLOOKUP(B209,Mat_Prof!$A$2:$G$300,3,FALSE),"0")</f>
        <v>0</v>
      </c>
      <c r="L209" s="32" t="str">
        <f>IFERROR(VLOOKUP(B209,Mat_Prof!$A$2:$E$300,4,FALSE),"0")</f>
        <v>0</v>
      </c>
      <c r="M209" s="32" t="str">
        <f>IFERROR(VLOOKUP(B209,Mat_Prof!$A$2:$G$300,5,FALSE),"0")</f>
        <v>0</v>
      </c>
      <c r="N209" s="32" t="str">
        <f>IFERROR(VLOOKUP(B209,Mat_Prof!$A$2:$G$300,6,FALSE),"0")</f>
        <v>0</v>
      </c>
      <c r="O209" s="32" t="str">
        <f>IFERROR(VLOOKUP(B209,Mat_Baz!$A$2:$F$300,3,FALSE),"0")</f>
        <v>0</v>
      </c>
      <c r="P209" s="32" t="str">
        <f>IFERROR(VLOOKUP(B209,Mat_Baz!$A$2:$F$300,4,FALSE),"0")</f>
        <v>0</v>
      </c>
      <c r="Q209" s="32" t="str">
        <f>IFERROR(VLOOKUP(B209,Mat_Baz!$A$2:$F$300,5,FALSE),"0")</f>
        <v>0</v>
      </c>
      <c r="R209" s="32" t="str">
        <f>IFERROR(VLOOKUP(B209,Mat_Baz!$A$2:$F$300,6,FALSE),"0")</f>
        <v>0</v>
      </c>
      <c r="T209" s="30"/>
    </row>
    <row r="210" spans="1:20" ht="15" x14ac:dyDescent="0.25">
      <c r="A210" t="s">
        <v>19</v>
      </c>
      <c r="B210">
        <v>11004</v>
      </c>
      <c r="C210" t="s">
        <v>894</v>
      </c>
      <c r="D210" s="32" t="str">
        <f>IFERROR(VLOOKUP(B210,Rus_USPEH!$A$2:$C$300,3,FALSE),"0")</f>
        <v>0</v>
      </c>
      <c r="E210" s="32" t="str">
        <f>IFERROR(VLOOKUP(B210,Mat_Prof_USPEH!$A$2:$C$300,3,FALSE),"0")</f>
        <v>0</v>
      </c>
      <c r="F210" s="32" t="str">
        <f>IFERROR(VLOOKUP(B210,Mat_Baz_USPEH!$A$2:$C$300,3,FALSE),"0")</f>
        <v>0</v>
      </c>
      <c r="G210" t="str">
        <f>IFERROR(VLOOKUP(B210,Rus!B:G,3,FALSE),"0")</f>
        <v>0</v>
      </c>
      <c r="H210" t="str">
        <f>IFERROR(VLOOKUP(B210,Rus!B:G,4,FALSE),"0")</f>
        <v>0</v>
      </c>
      <c r="I210" t="str">
        <f>IFERROR(VLOOKUP(B210,Rus!B:G,5,FALSE),"0")</f>
        <v>0</v>
      </c>
      <c r="J210" t="str">
        <f>IFERROR(VLOOKUP(B210,Rus!B:G,6,FALSE),"0")</f>
        <v>0</v>
      </c>
      <c r="K210" s="32" t="str">
        <f>IFERROR(VLOOKUP(B210,Mat_Prof!$A$2:$G$300,3,FALSE),"0")</f>
        <v>0</v>
      </c>
      <c r="L210" s="32" t="str">
        <f>IFERROR(VLOOKUP(B210,Mat_Prof!$A$2:$E$300,4,FALSE),"0")</f>
        <v>0</v>
      </c>
      <c r="M210" s="32" t="str">
        <f>IFERROR(VLOOKUP(B210,Mat_Prof!$A$2:$G$300,5,FALSE),"0")</f>
        <v>0</v>
      </c>
      <c r="N210" s="32" t="str">
        <f>IFERROR(VLOOKUP(B210,Mat_Prof!$A$2:$G$300,6,FALSE),"0")</f>
        <v>0</v>
      </c>
      <c r="O210" s="32" t="str">
        <f>IFERROR(VLOOKUP(B210,Mat_Baz!$A$2:$F$300,3,FALSE),"0")</f>
        <v>0</v>
      </c>
      <c r="P210" s="32" t="str">
        <f>IFERROR(VLOOKUP(B210,Mat_Baz!$A$2:$F$300,4,FALSE),"0")</f>
        <v>0</v>
      </c>
      <c r="Q210" s="32" t="str">
        <f>IFERROR(VLOOKUP(B210,Mat_Baz!$A$2:$F$300,5,FALSE),"0")</f>
        <v>0</v>
      </c>
      <c r="R210" s="32" t="str">
        <f>IFERROR(VLOOKUP(B210,Mat_Baz!$A$2:$F$300,6,FALSE),"0")</f>
        <v>0</v>
      </c>
      <c r="T210" s="30"/>
    </row>
    <row r="211" spans="1:20" ht="15" x14ac:dyDescent="0.25">
      <c r="A211" t="s">
        <v>19</v>
      </c>
      <c r="B211">
        <v>11009</v>
      </c>
      <c r="C211" t="s">
        <v>895</v>
      </c>
      <c r="D211" s="32" t="str">
        <f>IFERROR(VLOOKUP(B211,Rus_USPEH!$A$2:$C$300,3,FALSE),"0")</f>
        <v>0</v>
      </c>
      <c r="E211" s="32" t="str">
        <f>IFERROR(VLOOKUP(B211,Mat_Prof_USPEH!$A$2:$C$300,3,FALSE),"0")</f>
        <v>0</v>
      </c>
      <c r="F211" s="32" t="str">
        <f>IFERROR(VLOOKUP(B211,Mat_Baz_USPEH!$A$2:$C$300,3,FALSE),"0")</f>
        <v>0</v>
      </c>
      <c r="G211" t="str">
        <f>IFERROR(VLOOKUP(B211,Rus!B:G,3,FALSE),"0")</f>
        <v>0</v>
      </c>
      <c r="H211" t="str">
        <f>IFERROR(VLOOKUP(B211,Rus!B:G,4,FALSE),"0")</f>
        <v>0</v>
      </c>
      <c r="I211" t="str">
        <f>IFERROR(VLOOKUP(B211,Rus!B:G,5,FALSE),"0")</f>
        <v>0</v>
      </c>
      <c r="J211" t="str">
        <f>IFERROR(VLOOKUP(B211,Rus!B:G,6,FALSE),"0")</f>
        <v>0</v>
      </c>
      <c r="K211" s="32" t="str">
        <f>IFERROR(VLOOKUP(B211,Mat_Prof!$A$2:$G$300,3,FALSE),"0")</f>
        <v>0</v>
      </c>
      <c r="L211" s="32" t="str">
        <f>IFERROR(VLOOKUP(B211,Mat_Prof!$A$2:$E$300,4,FALSE),"0")</f>
        <v>0</v>
      </c>
      <c r="M211" s="32" t="str">
        <f>IFERROR(VLOOKUP(B211,Mat_Prof!$A$2:$G$300,5,FALSE),"0")</f>
        <v>0</v>
      </c>
      <c r="N211" s="32" t="str">
        <f>IFERROR(VLOOKUP(B211,Mat_Prof!$A$2:$G$300,6,FALSE),"0")</f>
        <v>0</v>
      </c>
      <c r="O211" s="32" t="str">
        <f>IFERROR(VLOOKUP(B211,Mat_Baz!$A$2:$F$300,3,FALSE),"0")</f>
        <v>0</v>
      </c>
      <c r="P211" s="32" t="str">
        <f>IFERROR(VLOOKUP(B211,Mat_Baz!$A$2:$F$300,4,FALSE),"0")</f>
        <v>0</v>
      </c>
      <c r="Q211" s="32" t="str">
        <f>IFERROR(VLOOKUP(B211,Mat_Baz!$A$2:$F$300,5,FALSE),"0")</f>
        <v>0</v>
      </c>
      <c r="R211" s="32" t="str">
        <f>IFERROR(VLOOKUP(B211,Mat_Baz!$A$2:$F$300,6,FALSE),"0")</f>
        <v>0</v>
      </c>
      <c r="T211" s="30"/>
    </row>
    <row r="212" spans="1:20" ht="15" x14ac:dyDescent="0.25">
      <c r="A212" t="s">
        <v>19</v>
      </c>
      <c r="B212">
        <v>11001</v>
      </c>
      <c r="C212" t="s">
        <v>550</v>
      </c>
      <c r="D212" s="32">
        <f>IFERROR(VLOOKUP(B212,Rus_USPEH!$A$2:$C$300,3,FALSE),"0")</f>
        <v>6</v>
      </c>
      <c r="E212" s="32">
        <f>IFERROR(VLOOKUP(B212,Mat_Prof_USPEH!$A$2:$C$300,3,FALSE),"0")</f>
        <v>6</v>
      </c>
      <c r="F212" s="32">
        <f>IFERROR(VLOOKUP(B212,Mat_Baz_USPEH!$A$2:$C$300,3,FALSE),"0")</f>
        <v>10</v>
      </c>
      <c r="G212">
        <f>IFERROR(VLOOKUP(B212,Rus!B:G,3,FALSE),"0")</f>
        <v>16</v>
      </c>
      <c r="H212" t="str">
        <f>IFERROR(VLOOKUP(B212,Rus!B:G,4,FALSE),"0")</f>
        <v>Русский язык</v>
      </c>
      <c r="I212" t="str">
        <f>IFERROR(VLOOKUP(B212,Rus!B:G,5,FALSE),"0")</f>
        <v>70.625000000000000</v>
      </c>
      <c r="J212">
        <f>IFERROR(VLOOKUP(B212,Rus!B:G,6,FALSE),"0")</f>
        <v>1130</v>
      </c>
      <c r="K212" s="32">
        <f>IFERROR(VLOOKUP(B212,Mat_Prof!$A$2:$G$300,3,FALSE),"0")</f>
        <v>6</v>
      </c>
      <c r="L212" s="32" t="str">
        <f>IFERROR(VLOOKUP(B212,Mat_Prof!$A$2:$E$300,4,FALSE),"0")</f>
        <v>Математика профильная</v>
      </c>
      <c r="M212" s="32" t="str">
        <f>IFERROR(VLOOKUP(B212,Mat_Prof!$A$2:$G$300,5,FALSE),"0")</f>
        <v>61.666666666666666</v>
      </c>
      <c r="N212" s="32">
        <f>IFERROR(VLOOKUP(B212,Mat_Prof!$A$2:$G$300,6,FALSE),"0")</f>
        <v>370</v>
      </c>
      <c r="O212" s="32">
        <f>IFERROR(VLOOKUP(B212,Mat_Baz!$A$2:$F$300,3,FALSE),"0")</f>
        <v>10</v>
      </c>
      <c r="P212" s="32" t="str">
        <f>IFERROR(VLOOKUP(B212,Mat_Baz!$A$2:$F$300,4,FALSE),"0")</f>
        <v>Математика базовая</v>
      </c>
      <c r="Q212" s="32" t="str">
        <f>IFERROR(VLOOKUP(B212,Mat_Baz!$A$2:$F$300,5,FALSE),"0")</f>
        <v>75.300000000000000</v>
      </c>
      <c r="R212" s="32">
        <f>IFERROR(VLOOKUP(B212,Mat_Baz!$A$2:$F$300,6,FALSE),"0")</f>
        <v>753</v>
      </c>
      <c r="T212" s="30"/>
    </row>
    <row r="213" spans="1:20" ht="15" x14ac:dyDescent="0.25">
      <c r="A213" t="s">
        <v>19</v>
      </c>
      <c r="B213">
        <v>11010</v>
      </c>
      <c r="C213" t="s">
        <v>554</v>
      </c>
      <c r="D213" s="32" t="str">
        <f>IFERROR(VLOOKUP(B213,Rus_USPEH!$A$2:$C$300,3,FALSE),"0")</f>
        <v>0</v>
      </c>
      <c r="E213" s="32" t="str">
        <f>IFERROR(VLOOKUP(B213,Mat_Prof_USPEH!$A$2:$C$300,3,FALSE),"0")</f>
        <v>0</v>
      </c>
      <c r="F213" s="32">
        <f>IFERROR(VLOOKUP(B213,Mat_Baz_USPEH!$A$2:$C$300,3,FALSE),"0")</f>
        <v>2</v>
      </c>
      <c r="G213">
        <f>IFERROR(VLOOKUP(B213,Rus!B:G,3,FALSE),"0")</f>
        <v>2</v>
      </c>
      <c r="H213" t="str">
        <f>IFERROR(VLOOKUP(B213,Rus!B:G,4,FALSE),"0")</f>
        <v>Русский язык</v>
      </c>
      <c r="I213" t="str">
        <f>IFERROR(VLOOKUP(B213,Rus!B:G,5,FALSE),"0")</f>
        <v>69.000000000000000</v>
      </c>
      <c r="J213">
        <f>IFERROR(VLOOKUP(B213,Rus!B:G,6,FALSE),"0")</f>
        <v>138</v>
      </c>
      <c r="K213" s="32" t="str">
        <f>IFERROR(VLOOKUP(B213,Mat_Prof!$A$2:$G$300,3,FALSE),"0")</f>
        <v>0</v>
      </c>
      <c r="L213" s="32" t="str">
        <f>IFERROR(VLOOKUP(B213,Mat_Prof!$A$2:$E$300,4,FALSE),"0")</f>
        <v>0</v>
      </c>
      <c r="M213" s="32" t="str">
        <f>IFERROR(VLOOKUP(B213,Mat_Prof!$A$2:$G$300,5,FALSE),"0")</f>
        <v>0</v>
      </c>
      <c r="N213" s="32" t="str">
        <f>IFERROR(VLOOKUP(B213,Mat_Prof!$A$2:$G$300,6,FALSE),"0")</f>
        <v>0</v>
      </c>
      <c r="O213" s="32">
        <f>IFERROR(VLOOKUP(B213,Mat_Baz!$A$2:$F$300,3,FALSE),"0")</f>
        <v>2</v>
      </c>
      <c r="P213" s="32" t="str">
        <f>IFERROR(VLOOKUP(B213,Mat_Baz!$A$2:$F$300,4,FALSE),"0")</f>
        <v>Математика базовая</v>
      </c>
      <c r="Q213" s="32" t="str">
        <f>IFERROR(VLOOKUP(B213,Mat_Baz!$A$2:$F$300,5,FALSE),"0")</f>
        <v>90.500000000000000</v>
      </c>
      <c r="R213" s="32">
        <f>IFERROR(VLOOKUP(B213,Mat_Baz!$A$2:$F$300,6,FALSE),"0")</f>
        <v>181</v>
      </c>
      <c r="T213" s="30"/>
    </row>
    <row r="214" spans="1:20" ht="15" x14ac:dyDescent="0.25">
      <c r="A214" t="s">
        <v>19</v>
      </c>
      <c r="B214">
        <v>11703</v>
      </c>
      <c r="C214" t="s">
        <v>896</v>
      </c>
      <c r="D214" s="32" t="str">
        <f>IFERROR(VLOOKUP(B214,Rus_USPEH!$A$2:$C$300,3,FALSE),"0")</f>
        <v>0</v>
      </c>
      <c r="E214" s="32" t="str">
        <f>IFERROR(VLOOKUP(B214,Mat_Prof_USPEH!$A$2:$C$300,3,FALSE),"0")</f>
        <v>0</v>
      </c>
      <c r="F214" s="32" t="str">
        <f>IFERROR(VLOOKUP(B214,Mat_Baz_USPEH!$A$2:$C$300,3,FALSE),"0")</f>
        <v>0</v>
      </c>
      <c r="G214" t="str">
        <f>IFERROR(VLOOKUP(B214,Rus!B:G,3,FALSE),"0")</f>
        <v>0</v>
      </c>
      <c r="H214" t="str">
        <f>IFERROR(VLOOKUP(B214,Rus!B:G,4,FALSE),"0")</f>
        <v>0</v>
      </c>
      <c r="I214" t="str">
        <f>IFERROR(VLOOKUP(B214,Rus!B:G,5,FALSE),"0")</f>
        <v>0</v>
      </c>
      <c r="J214" t="str">
        <f>IFERROR(VLOOKUP(B214,Rus!B:G,6,FALSE),"0")</f>
        <v>0</v>
      </c>
      <c r="K214" s="32" t="str">
        <f>IFERROR(VLOOKUP(B214,Mat_Prof!$A$2:$G$300,3,FALSE),"0")</f>
        <v>0</v>
      </c>
      <c r="L214" s="32" t="str">
        <f>IFERROR(VLOOKUP(B214,Mat_Prof!$A$2:$E$300,4,FALSE),"0")</f>
        <v>0</v>
      </c>
      <c r="M214" s="32" t="str">
        <f>IFERROR(VLOOKUP(B214,Mat_Prof!$A$2:$G$300,5,FALSE),"0")</f>
        <v>0</v>
      </c>
      <c r="N214" s="32" t="str">
        <f>IFERROR(VLOOKUP(B214,Mat_Prof!$A$2:$G$300,6,FALSE),"0")</f>
        <v>0</v>
      </c>
      <c r="O214" s="32" t="str">
        <f>IFERROR(VLOOKUP(B214,Mat_Baz!$A$2:$F$300,3,FALSE),"0")</f>
        <v>0</v>
      </c>
      <c r="P214" s="32" t="str">
        <f>IFERROR(VLOOKUP(B214,Mat_Baz!$A$2:$F$300,4,FALSE),"0")</f>
        <v>0</v>
      </c>
      <c r="Q214" s="32" t="str">
        <f>IFERROR(VLOOKUP(B214,Mat_Baz!$A$2:$F$300,5,FALSE),"0")</f>
        <v>0</v>
      </c>
      <c r="R214" s="32" t="str">
        <f>IFERROR(VLOOKUP(B214,Mat_Baz!$A$2:$F$300,6,FALSE),"0")</f>
        <v>0</v>
      </c>
      <c r="T214" s="30"/>
    </row>
    <row r="215" spans="1:20" ht="15" x14ac:dyDescent="0.25">
      <c r="A215" t="s">
        <v>19</v>
      </c>
      <c r="B215">
        <v>11008</v>
      </c>
      <c r="C215" t="s">
        <v>552</v>
      </c>
      <c r="D215" s="32">
        <f>IFERROR(VLOOKUP(B215,Rus_USPEH!$A$2:$C$300,3,FALSE),"0")</f>
        <v>4</v>
      </c>
      <c r="E215" s="32">
        <f>IFERROR(VLOOKUP(B215,Mat_Prof_USPEH!$A$2:$C$300,3,FALSE),"0")</f>
        <v>4</v>
      </c>
      <c r="F215" s="32">
        <f>IFERROR(VLOOKUP(B215,Mat_Baz_USPEH!$A$2:$C$300,3,FALSE),"0")</f>
        <v>3</v>
      </c>
      <c r="G215">
        <f>IFERROR(VLOOKUP(B215,Rus!B:G,3,FALSE),"0")</f>
        <v>7</v>
      </c>
      <c r="H215" t="str">
        <f>IFERROR(VLOOKUP(B215,Rus!B:G,4,FALSE),"0")</f>
        <v>Русский язык</v>
      </c>
      <c r="I215" t="str">
        <f>IFERROR(VLOOKUP(B215,Rus!B:G,5,FALSE),"0")</f>
        <v>71.428571428571428</v>
      </c>
      <c r="J215">
        <f>IFERROR(VLOOKUP(B215,Rus!B:G,6,FALSE),"0")</f>
        <v>500</v>
      </c>
      <c r="K215" s="32">
        <f>IFERROR(VLOOKUP(B215,Mat_Prof!$A$2:$G$300,3,FALSE),"0")</f>
        <v>4</v>
      </c>
      <c r="L215" s="32" t="str">
        <f>IFERROR(VLOOKUP(B215,Mat_Prof!$A$2:$E$300,4,FALSE),"0")</f>
        <v>Математика профильная</v>
      </c>
      <c r="M215" s="32" t="str">
        <f>IFERROR(VLOOKUP(B215,Mat_Prof!$A$2:$G$300,5,FALSE),"0")</f>
        <v>46.250000000000000</v>
      </c>
      <c r="N215" s="32">
        <f>IFERROR(VLOOKUP(B215,Mat_Prof!$A$2:$G$300,6,FALSE),"0")</f>
        <v>185</v>
      </c>
      <c r="O215" s="32">
        <f>IFERROR(VLOOKUP(B215,Mat_Baz!$A$2:$F$300,3,FALSE),"0")</f>
        <v>3</v>
      </c>
      <c r="P215" s="32" t="str">
        <f>IFERROR(VLOOKUP(B215,Mat_Baz!$A$2:$F$300,4,FALSE),"0")</f>
        <v>Математика базовая</v>
      </c>
      <c r="Q215" s="32" t="str">
        <f>IFERROR(VLOOKUP(B215,Mat_Baz!$A$2:$F$300,5,FALSE),"0")</f>
        <v>90.333333333333333</v>
      </c>
      <c r="R215" s="32">
        <f>IFERROR(VLOOKUP(B215,Mat_Baz!$A$2:$F$300,6,FALSE),"0")</f>
        <v>271</v>
      </c>
      <c r="T215" s="30"/>
    </row>
    <row r="216" spans="1:20" ht="15" x14ac:dyDescent="0.25">
      <c r="A216" t="s">
        <v>20</v>
      </c>
      <c r="B216">
        <v>12003</v>
      </c>
      <c r="C216" t="s">
        <v>73</v>
      </c>
      <c r="D216" s="32">
        <f>IFERROR(VLOOKUP(B216,Rus_USPEH!$A$2:$C$300,3,FALSE),"0")</f>
        <v>8</v>
      </c>
      <c r="E216" s="32">
        <f>IFERROR(VLOOKUP(B216,Mat_Prof_USPEH!$A$2:$C$300,3,FALSE),"0")</f>
        <v>8</v>
      </c>
      <c r="F216" s="32">
        <f>IFERROR(VLOOKUP(B216,Mat_Baz_USPEH!$A$2:$C$300,3,FALSE),"0")</f>
        <v>7</v>
      </c>
      <c r="G216">
        <f>IFERROR(VLOOKUP(B216,Rus!B:G,3,FALSE),"0")</f>
        <v>15</v>
      </c>
      <c r="H216" t="str">
        <f>IFERROR(VLOOKUP(B216,Rus!B:G,4,FALSE),"0")</f>
        <v>Русский язык</v>
      </c>
      <c r="I216" t="str">
        <f>IFERROR(VLOOKUP(B216,Rus!B:G,5,FALSE),"0")</f>
        <v>71.466666666666666</v>
      </c>
      <c r="J216">
        <f>IFERROR(VLOOKUP(B216,Rus!B:G,6,FALSE),"0")</f>
        <v>1072</v>
      </c>
      <c r="K216" s="32">
        <f>IFERROR(VLOOKUP(B216,Mat_Prof!$A$2:$G$300,3,FALSE),"0")</f>
        <v>8</v>
      </c>
      <c r="L216" s="32" t="str">
        <f>IFERROR(VLOOKUP(B216,Mat_Prof!$A$2:$E$300,4,FALSE),"0")</f>
        <v>Математика профильная</v>
      </c>
      <c r="M216" s="32" t="str">
        <f>IFERROR(VLOOKUP(B216,Mat_Prof!$A$2:$G$300,5,FALSE),"0")</f>
        <v>51.000000000000000</v>
      </c>
      <c r="N216" s="32">
        <f>IFERROR(VLOOKUP(B216,Mat_Prof!$A$2:$G$300,6,FALSE),"0")</f>
        <v>408</v>
      </c>
      <c r="O216" s="32">
        <f>IFERROR(VLOOKUP(B216,Mat_Baz!$A$2:$F$300,3,FALSE),"0")</f>
        <v>7</v>
      </c>
      <c r="P216" s="32" t="str">
        <f>IFERROR(VLOOKUP(B216,Mat_Baz!$A$2:$F$300,4,FALSE),"0")</f>
        <v>Математика базовая</v>
      </c>
      <c r="Q216" s="32" t="str">
        <f>IFERROR(VLOOKUP(B216,Mat_Baz!$A$2:$F$300,5,FALSE),"0")</f>
        <v>85.428571428571428</v>
      </c>
      <c r="R216" s="32">
        <f>IFERROR(VLOOKUP(B216,Mat_Baz!$A$2:$F$300,6,FALSE),"0")</f>
        <v>598</v>
      </c>
      <c r="T216" s="30"/>
    </row>
    <row r="217" spans="1:20" ht="15" x14ac:dyDescent="0.25">
      <c r="A217" t="s">
        <v>20</v>
      </c>
      <c r="B217">
        <v>12005</v>
      </c>
      <c r="C217" t="s">
        <v>245</v>
      </c>
      <c r="D217" s="32">
        <f>IFERROR(VLOOKUP(B217,Rus_USPEH!$A$2:$C$300,3,FALSE),"0")</f>
        <v>1</v>
      </c>
      <c r="E217" s="32">
        <f>IFERROR(VLOOKUP(B217,Mat_Prof_USPEH!$A$2:$C$300,3,FALSE),"0")</f>
        <v>1</v>
      </c>
      <c r="F217" s="32">
        <f>IFERROR(VLOOKUP(B217,Mat_Baz_USPEH!$A$2:$C$300,3,FALSE),"0")</f>
        <v>1</v>
      </c>
      <c r="G217">
        <f>IFERROR(VLOOKUP(B217,Rus!B:G,3,FALSE),"0")</f>
        <v>2</v>
      </c>
      <c r="H217" t="str">
        <f>IFERROR(VLOOKUP(B217,Rus!B:G,4,FALSE),"0")</f>
        <v>Русский язык</v>
      </c>
      <c r="I217" t="str">
        <f>IFERROR(VLOOKUP(B217,Rus!B:G,5,FALSE),"0")</f>
        <v>68.000000000000000</v>
      </c>
      <c r="J217">
        <f>IFERROR(VLOOKUP(B217,Rus!B:G,6,FALSE),"0")</f>
        <v>136</v>
      </c>
      <c r="K217" s="32">
        <f>IFERROR(VLOOKUP(B217,Mat_Prof!$A$2:$G$300,3,FALSE),"0")</f>
        <v>1</v>
      </c>
      <c r="L217" s="32" t="str">
        <f>IFERROR(VLOOKUP(B217,Mat_Prof!$A$2:$E$300,4,FALSE),"0")</f>
        <v>Математика профильная</v>
      </c>
      <c r="M217" s="32" t="str">
        <f>IFERROR(VLOOKUP(B217,Mat_Prof!$A$2:$G$300,5,FALSE),"0")</f>
        <v>78.000000000000000</v>
      </c>
      <c r="N217" s="32">
        <f>IFERROR(VLOOKUP(B217,Mat_Prof!$A$2:$G$300,6,FALSE),"0")</f>
        <v>78</v>
      </c>
      <c r="O217" s="32">
        <f>IFERROR(VLOOKUP(B217,Mat_Baz!$A$2:$F$300,3,FALSE),"0")</f>
        <v>1</v>
      </c>
      <c r="P217" s="32" t="str">
        <f>IFERROR(VLOOKUP(B217,Mat_Baz!$A$2:$F$300,4,FALSE),"0")</f>
        <v>Математика базовая</v>
      </c>
      <c r="Q217" s="32" t="str">
        <f>IFERROR(VLOOKUP(B217,Mat_Baz!$A$2:$F$300,5,FALSE),"0")</f>
        <v>71.000000000000000</v>
      </c>
      <c r="R217" s="32">
        <f>IFERROR(VLOOKUP(B217,Mat_Baz!$A$2:$F$300,6,FALSE),"0")</f>
        <v>71</v>
      </c>
      <c r="T217" s="30"/>
    </row>
    <row r="218" spans="1:20" ht="15" x14ac:dyDescent="0.25">
      <c r="A218" t="s">
        <v>20</v>
      </c>
      <c r="B218">
        <v>12006</v>
      </c>
      <c r="C218" t="s">
        <v>74</v>
      </c>
      <c r="D218" s="32">
        <f>IFERROR(VLOOKUP(B218,Rus_USPEH!$A$2:$C$300,3,FALSE),"0")</f>
        <v>1</v>
      </c>
      <c r="E218" s="32">
        <f>IFERROR(VLOOKUP(B218,Mat_Prof_USPEH!$A$2:$C$300,3,FALSE),"0")</f>
        <v>1</v>
      </c>
      <c r="F218" s="32">
        <f>IFERROR(VLOOKUP(B218,Mat_Baz_USPEH!$A$2:$C$300,3,FALSE),"0")</f>
        <v>3</v>
      </c>
      <c r="G218">
        <f>IFERROR(VLOOKUP(B218,Rus!B:G,3,FALSE),"0")</f>
        <v>4</v>
      </c>
      <c r="H218" t="str">
        <f>IFERROR(VLOOKUP(B218,Rus!B:G,4,FALSE),"0")</f>
        <v>Русский язык</v>
      </c>
      <c r="I218" t="str">
        <f>IFERROR(VLOOKUP(B218,Rus!B:G,5,FALSE),"0")</f>
        <v>59.000000000000000</v>
      </c>
      <c r="J218">
        <f>IFERROR(VLOOKUP(B218,Rus!B:G,6,FALSE),"0")</f>
        <v>236</v>
      </c>
      <c r="K218" s="32">
        <f>IFERROR(VLOOKUP(B218,Mat_Prof!$A$2:$G$300,3,FALSE),"0")</f>
        <v>1</v>
      </c>
      <c r="L218" s="32" t="str">
        <f>IFERROR(VLOOKUP(B218,Mat_Prof!$A$2:$E$300,4,FALSE),"0")</f>
        <v>Математика профильная</v>
      </c>
      <c r="M218" s="32" t="str">
        <f>IFERROR(VLOOKUP(B218,Mat_Prof!$A$2:$G$300,5,FALSE),"0")</f>
        <v>40.000000000000000</v>
      </c>
      <c r="N218" s="32">
        <f>IFERROR(VLOOKUP(B218,Mat_Prof!$A$2:$G$300,6,FALSE),"0")</f>
        <v>40</v>
      </c>
      <c r="O218" s="32">
        <f>IFERROR(VLOOKUP(B218,Mat_Baz!$A$2:$F$300,3,FALSE),"0")</f>
        <v>3</v>
      </c>
      <c r="P218" s="32" t="str">
        <f>IFERROR(VLOOKUP(B218,Mat_Baz!$A$2:$F$300,4,FALSE),"0")</f>
        <v>Математика базовая</v>
      </c>
      <c r="Q218" s="32" t="str">
        <f>IFERROR(VLOOKUP(B218,Mat_Baz!$A$2:$F$300,5,FALSE),"0")</f>
        <v>65.000000000000000</v>
      </c>
      <c r="R218" s="32">
        <f>IFERROR(VLOOKUP(B218,Mat_Baz!$A$2:$F$300,6,FALSE),"0")</f>
        <v>195</v>
      </c>
      <c r="T218" s="30"/>
    </row>
    <row r="219" spans="1:20" ht="15" x14ac:dyDescent="0.25">
      <c r="A219" t="s">
        <v>20</v>
      </c>
      <c r="B219">
        <v>12001</v>
      </c>
      <c r="C219" t="s">
        <v>244</v>
      </c>
      <c r="D219" s="32">
        <f>IFERROR(VLOOKUP(B219,Rus_USPEH!$A$2:$C$300,3,FALSE),"0")</f>
        <v>28</v>
      </c>
      <c r="E219" s="32">
        <f>IFERROR(VLOOKUP(B219,Mat_Prof_USPEH!$A$2:$C$300,3,FALSE),"0")</f>
        <v>28</v>
      </c>
      <c r="F219" s="32">
        <f>IFERROR(VLOOKUP(B219,Mat_Baz_USPEH!$A$2:$C$300,3,FALSE),"0")</f>
        <v>18</v>
      </c>
      <c r="G219">
        <f>IFERROR(VLOOKUP(B219,Rus!B:G,3,FALSE),"0")</f>
        <v>46</v>
      </c>
      <c r="H219" t="str">
        <f>IFERROR(VLOOKUP(B219,Rus!B:G,4,FALSE),"0")</f>
        <v>Русский язык</v>
      </c>
      <c r="I219" t="str">
        <f>IFERROR(VLOOKUP(B219,Rus!B:G,5,FALSE),"0")</f>
        <v>65.456521739130434</v>
      </c>
      <c r="J219">
        <f>IFERROR(VLOOKUP(B219,Rus!B:G,6,FALSE),"0")</f>
        <v>3011</v>
      </c>
      <c r="K219" s="32">
        <f>IFERROR(VLOOKUP(B219,Mat_Prof!$A$2:$G$300,3,FALSE),"0")</f>
        <v>28</v>
      </c>
      <c r="L219" s="32" t="str">
        <f>IFERROR(VLOOKUP(B219,Mat_Prof!$A$2:$E$300,4,FALSE),"0")</f>
        <v>Математика профильная</v>
      </c>
      <c r="M219" s="32" t="str">
        <f>IFERROR(VLOOKUP(B219,Mat_Prof!$A$2:$G$300,5,FALSE),"0")</f>
        <v>59.107142857142857</v>
      </c>
      <c r="N219" s="32">
        <f>IFERROR(VLOOKUP(B219,Mat_Prof!$A$2:$G$300,6,FALSE),"0")</f>
        <v>1655</v>
      </c>
      <c r="O219" s="32">
        <f>IFERROR(VLOOKUP(B219,Mat_Baz!$A$2:$F$300,3,FALSE),"0")</f>
        <v>18</v>
      </c>
      <c r="P219" s="32" t="str">
        <f>IFERROR(VLOOKUP(B219,Mat_Baz!$A$2:$F$300,4,FALSE),"0")</f>
        <v>Математика базовая</v>
      </c>
      <c r="Q219" s="32" t="str">
        <f>IFERROR(VLOOKUP(B219,Mat_Baz!$A$2:$F$300,5,FALSE),"0")</f>
        <v>80.611111111111111</v>
      </c>
      <c r="R219" s="32">
        <f>IFERROR(VLOOKUP(B219,Mat_Baz!$A$2:$F$300,6,FALSE),"0")</f>
        <v>1451</v>
      </c>
      <c r="T219" s="30"/>
    </row>
    <row r="220" spans="1:20" ht="15" x14ac:dyDescent="0.25">
      <c r="A220" t="s">
        <v>20</v>
      </c>
      <c r="B220">
        <v>12008</v>
      </c>
      <c r="C220" t="s">
        <v>75</v>
      </c>
      <c r="D220" s="32">
        <f>IFERROR(VLOOKUP(B220,Rus_USPEH!$A$2:$C$300,3,FALSE),"0")</f>
        <v>6</v>
      </c>
      <c r="E220" s="32">
        <f>IFERROR(VLOOKUP(B220,Mat_Prof_USPEH!$A$2:$C$300,3,FALSE),"0")</f>
        <v>6</v>
      </c>
      <c r="F220" s="32">
        <f>IFERROR(VLOOKUP(B220,Mat_Baz_USPEH!$A$2:$C$300,3,FALSE),"0")</f>
        <v>2</v>
      </c>
      <c r="G220">
        <f>IFERROR(VLOOKUP(B220,Rus!B:G,3,FALSE),"0")</f>
        <v>8</v>
      </c>
      <c r="H220" t="str">
        <f>IFERROR(VLOOKUP(B220,Rus!B:G,4,FALSE),"0")</f>
        <v>Русский язык</v>
      </c>
      <c r="I220" t="str">
        <f>IFERROR(VLOOKUP(B220,Rus!B:G,5,FALSE),"0")</f>
        <v>58.625000000000000</v>
      </c>
      <c r="J220">
        <f>IFERROR(VLOOKUP(B220,Rus!B:G,6,FALSE),"0")</f>
        <v>469</v>
      </c>
      <c r="K220" s="32">
        <f>IFERROR(VLOOKUP(B220,Mat_Prof!$A$2:$G$300,3,FALSE),"0")</f>
        <v>6</v>
      </c>
      <c r="L220" s="32" t="str">
        <f>IFERROR(VLOOKUP(B220,Mat_Prof!$A$2:$E$300,4,FALSE),"0")</f>
        <v>Математика профильная</v>
      </c>
      <c r="M220" s="32" t="str">
        <f>IFERROR(VLOOKUP(B220,Mat_Prof!$A$2:$G$300,5,FALSE),"0")</f>
        <v>51.666666666666666</v>
      </c>
      <c r="N220" s="32">
        <f>IFERROR(VLOOKUP(B220,Mat_Prof!$A$2:$G$300,6,FALSE),"0")</f>
        <v>310</v>
      </c>
      <c r="O220" s="32">
        <f>IFERROR(VLOOKUP(B220,Mat_Baz!$A$2:$F$300,3,FALSE),"0")</f>
        <v>2</v>
      </c>
      <c r="P220" s="32" t="str">
        <f>IFERROR(VLOOKUP(B220,Mat_Baz!$A$2:$F$300,4,FALSE),"0")</f>
        <v>Математика базовая</v>
      </c>
      <c r="Q220" s="32" t="str">
        <f>IFERROR(VLOOKUP(B220,Mat_Baz!$A$2:$F$300,5,FALSE),"0")</f>
        <v>90.000000000000000</v>
      </c>
      <c r="R220" s="32">
        <f>IFERROR(VLOOKUP(B220,Mat_Baz!$A$2:$F$300,6,FALSE),"0")</f>
        <v>180</v>
      </c>
      <c r="T220" s="30"/>
    </row>
    <row r="221" spans="1:20" ht="15" x14ac:dyDescent="0.25">
      <c r="A221" t="s">
        <v>20</v>
      </c>
      <c r="B221">
        <v>12009</v>
      </c>
      <c r="C221" t="s">
        <v>559</v>
      </c>
      <c r="D221" s="32" t="str">
        <f>IFERROR(VLOOKUP(B221,Rus_USPEH!$A$2:$C$300,3,FALSE),"0")</f>
        <v>0</v>
      </c>
      <c r="E221" s="32" t="str">
        <f>IFERROR(VLOOKUP(B221,Mat_Prof_USPEH!$A$2:$C$300,3,FALSE),"0")</f>
        <v>0</v>
      </c>
      <c r="F221" s="32">
        <f>IFERROR(VLOOKUP(B221,Mat_Baz_USPEH!$A$2:$C$300,3,FALSE),"0")</f>
        <v>2</v>
      </c>
      <c r="G221">
        <f>IFERROR(VLOOKUP(B221,Rus!B:G,3,FALSE),"0")</f>
        <v>2</v>
      </c>
      <c r="H221" t="str">
        <f>IFERROR(VLOOKUP(B221,Rus!B:G,4,FALSE),"0")</f>
        <v>Русский язык</v>
      </c>
      <c r="I221" t="str">
        <f>IFERROR(VLOOKUP(B221,Rus!B:G,5,FALSE),"0")</f>
        <v>38.000000000000000</v>
      </c>
      <c r="J221">
        <f>IFERROR(VLOOKUP(B221,Rus!B:G,6,FALSE),"0")</f>
        <v>76</v>
      </c>
      <c r="K221" s="32" t="str">
        <f>IFERROR(VLOOKUP(B221,Mat_Prof!$A$2:$G$300,3,FALSE),"0")</f>
        <v>0</v>
      </c>
      <c r="L221" s="32" t="str">
        <f>IFERROR(VLOOKUP(B221,Mat_Prof!$A$2:$E$300,4,FALSE),"0")</f>
        <v>0</v>
      </c>
      <c r="M221" s="32" t="str">
        <f>IFERROR(VLOOKUP(B221,Mat_Prof!$A$2:$G$300,5,FALSE),"0")</f>
        <v>0</v>
      </c>
      <c r="N221" s="32" t="str">
        <f>IFERROR(VLOOKUP(B221,Mat_Prof!$A$2:$G$300,6,FALSE),"0")</f>
        <v>0</v>
      </c>
      <c r="O221" s="32">
        <f>IFERROR(VLOOKUP(B221,Mat_Baz!$A$2:$F$300,3,FALSE),"0")</f>
        <v>2</v>
      </c>
      <c r="P221" s="32" t="str">
        <f>IFERROR(VLOOKUP(B221,Mat_Baz!$A$2:$F$300,4,FALSE),"0")</f>
        <v>Математика базовая</v>
      </c>
      <c r="Q221" s="32" t="str">
        <f>IFERROR(VLOOKUP(B221,Mat_Baz!$A$2:$F$300,5,FALSE),"0")</f>
        <v>59.500000000000000</v>
      </c>
      <c r="R221" s="32">
        <f>IFERROR(VLOOKUP(B221,Mat_Baz!$A$2:$F$300,6,FALSE),"0")</f>
        <v>119</v>
      </c>
      <c r="T221" s="30"/>
    </row>
    <row r="222" spans="1:20" x14ac:dyDescent="0.2">
      <c r="A222" t="s">
        <v>20</v>
      </c>
      <c r="B222">
        <v>12002</v>
      </c>
      <c r="C222" t="s">
        <v>283</v>
      </c>
      <c r="D222" s="32">
        <f>IFERROR(VLOOKUP(B222,Rus_USPEH!$A$2:$C$300,3,FALSE),"0")</f>
        <v>6</v>
      </c>
      <c r="E222" s="32">
        <f>IFERROR(VLOOKUP(B222,Mat_Prof_USPEH!$A$2:$C$300,3,FALSE),"0")</f>
        <v>6</v>
      </c>
      <c r="F222" s="32">
        <f>IFERROR(VLOOKUP(B222,Mat_Baz_USPEH!$A$2:$C$300,3,FALSE),"0")</f>
        <v>15</v>
      </c>
      <c r="G222">
        <f>IFERROR(VLOOKUP(B222,Rus!B:G,3,FALSE),"0")</f>
        <v>21</v>
      </c>
      <c r="H222" t="str">
        <f>IFERROR(VLOOKUP(B222,Rus!B:G,4,FALSE),"0")</f>
        <v>Русский язык</v>
      </c>
      <c r="I222" t="str">
        <f>IFERROR(VLOOKUP(B222,Rus!B:G,5,FALSE),"0")</f>
        <v>64.190476190476190</v>
      </c>
      <c r="J222">
        <f>IFERROR(VLOOKUP(B222,Rus!B:G,6,FALSE),"0")</f>
        <v>1348</v>
      </c>
      <c r="K222" s="32">
        <f>IFERROR(VLOOKUP(B222,Mat_Prof!$A$2:$G$300,3,FALSE),"0")</f>
        <v>6</v>
      </c>
      <c r="L222" s="32" t="str">
        <f>IFERROR(VLOOKUP(B222,Mat_Prof!$A$2:$E$300,4,FALSE),"0")</f>
        <v>Математика профильная</v>
      </c>
      <c r="M222" s="32" t="str">
        <f>IFERROR(VLOOKUP(B222,Mat_Prof!$A$2:$G$300,5,FALSE),"0")</f>
        <v>49.833333333333333</v>
      </c>
      <c r="N222" s="32">
        <f>IFERROR(VLOOKUP(B222,Mat_Prof!$A$2:$G$300,6,FALSE),"0")</f>
        <v>299</v>
      </c>
      <c r="O222" s="32">
        <f>IFERROR(VLOOKUP(B222,Mat_Baz!$A$2:$F$300,3,FALSE),"0")</f>
        <v>15</v>
      </c>
      <c r="P222" s="32" t="str">
        <f>IFERROR(VLOOKUP(B222,Mat_Baz!$A$2:$F$300,4,FALSE),"0")</f>
        <v>Математика базовая</v>
      </c>
      <c r="Q222" s="32" t="str">
        <f>IFERROR(VLOOKUP(B222,Mat_Baz!$A$2:$F$300,5,FALSE),"0")</f>
        <v>71.666666666666666</v>
      </c>
      <c r="R222" s="32">
        <f>IFERROR(VLOOKUP(B222,Mat_Baz!$A$2:$F$300,6,FALSE),"0")</f>
        <v>1075</v>
      </c>
    </row>
    <row r="223" spans="1:20" x14ac:dyDescent="0.2">
      <c r="A223" t="s">
        <v>21</v>
      </c>
      <c r="B223">
        <v>13012</v>
      </c>
      <c r="C223" t="s">
        <v>897</v>
      </c>
      <c r="D223" s="32" t="str">
        <f>IFERROR(VLOOKUP(B223,Rus_USPEH!$A$2:$C$300,3,FALSE),"0")</f>
        <v>0</v>
      </c>
      <c r="E223" s="32" t="str">
        <f>IFERROR(VLOOKUP(B223,Mat_Prof_USPEH!$A$2:$C$300,3,FALSE),"0")</f>
        <v>0</v>
      </c>
      <c r="F223" s="32" t="str">
        <f>IFERROR(VLOOKUP(B223,Mat_Baz_USPEH!$A$2:$C$300,3,FALSE),"0")</f>
        <v>0</v>
      </c>
      <c r="G223" t="str">
        <f>IFERROR(VLOOKUP(B223,Rus!B:G,3,FALSE),"0")</f>
        <v>0</v>
      </c>
      <c r="H223" t="str">
        <f>IFERROR(VLOOKUP(B223,Rus!B:G,4,FALSE),"0")</f>
        <v>0</v>
      </c>
      <c r="I223" t="str">
        <f>IFERROR(VLOOKUP(B223,Rus!B:G,5,FALSE),"0")</f>
        <v>0</v>
      </c>
      <c r="J223" t="str">
        <f>IFERROR(VLOOKUP(B223,Rus!B:G,6,FALSE),"0")</f>
        <v>0</v>
      </c>
      <c r="K223" s="32" t="str">
        <f>IFERROR(VLOOKUP(B223,Mat_Prof!$A$2:$G$300,3,FALSE),"0")</f>
        <v>0</v>
      </c>
      <c r="L223" s="32" t="str">
        <f>IFERROR(VLOOKUP(B223,Mat_Prof!$A$2:$E$300,4,FALSE),"0")</f>
        <v>0</v>
      </c>
      <c r="M223" s="32" t="str">
        <f>IFERROR(VLOOKUP(B223,Mat_Prof!$A$2:$G$300,5,FALSE),"0")</f>
        <v>0</v>
      </c>
      <c r="N223" s="32" t="str">
        <f>IFERROR(VLOOKUP(B223,Mat_Prof!$A$2:$G$300,6,FALSE),"0")</f>
        <v>0</v>
      </c>
      <c r="O223" s="32" t="str">
        <f>IFERROR(VLOOKUP(B223,Mat_Baz!$A$2:$F$300,3,FALSE),"0")</f>
        <v>0</v>
      </c>
      <c r="P223" s="32" t="str">
        <f>IFERROR(VLOOKUP(B223,Mat_Baz!$A$2:$F$300,4,FALSE),"0")</f>
        <v>0</v>
      </c>
      <c r="Q223" s="32" t="str">
        <f>IFERROR(VLOOKUP(B223,Mat_Baz!$A$2:$F$300,5,FALSE),"0")</f>
        <v>0</v>
      </c>
      <c r="R223" s="32" t="str">
        <f>IFERROR(VLOOKUP(B223,Mat_Baz!$A$2:$F$300,6,FALSE),"0")</f>
        <v>0</v>
      </c>
    </row>
    <row r="224" spans="1:20" x14ac:dyDescent="0.2">
      <c r="A224" t="s">
        <v>21</v>
      </c>
      <c r="B224">
        <v>13004</v>
      </c>
      <c r="C224" t="s">
        <v>898</v>
      </c>
      <c r="D224" s="32" t="str">
        <f>IFERROR(VLOOKUP(B224,Rus_USPEH!$A$2:$C$300,3,FALSE),"0")</f>
        <v>0</v>
      </c>
      <c r="E224" s="32" t="str">
        <f>IFERROR(VLOOKUP(B224,Mat_Prof_USPEH!$A$2:$C$300,3,FALSE),"0")</f>
        <v>0</v>
      </c>
      <c r="F224" s="32" t="str">
        <f>IFERROR(VLOOKUP(B224,Mat_Baz_USPEH!$A$2:$C$300,3,FALSE),"0")</f>
        <v>0</v>
      </c>
      <c r="G224" t="str">
        <f>IFERROR(VLOOKUP(B224,Rus!B:G,3,FALSE),"0")</f>
        <v>0</v>
      </c>
      <c r="H224" t="str">
        <f>IFERROR(VLOOKUP(B224,Rus!B:G,4,FALSE),"0")</f>
        <v>0</v>
      </c>
      <c r="I224" t="str">
        <f>IFERROR(VLOOKUP(B224,Rus!B:G,5,FALSE),"0")</f>
        <v>0</v>
      </c>
      <c r="J224" t="str">
        <f>IFERROR(VLOOKUP(B224,Rus!B:G,6,FALSE),"0")</f>
        <v>0</v>
      </c>
      <c r="K224" s="32" t="str">
        <f>IFERROR(VLOOKUP(B224,Mat_Prof!$A$2:$G$300,3,FALSE),"0")</f>
        <v>0</v>
      </c>
      <c r="L224" s="32" t="str">
        <f>IFERROR(VLOOKUP(B224,Mat_Prof!$A$2:$E$300,4,FALSE),"0")</f>
        <v>0</v>
      </c>
      <c r="M224" s="32" t="str">
        <f>IFERROR(VLOOKUP(B224,Mat_Prof!$A$2:$G$300,5,FALSE),"0")</f>
        <v>0</v>
      </c>
      <c r="N224" s="32" t="str">
        <f>IFERROR(VLOOKUP(B224,Mat_Prof!$A$2:$G$300,6,FALSE),"0")</f>
        <v>0</v>
      </c>
      <c r="O224" s="32" t="str">
        <f>IFERROR(VLOOKUP(B224,Mat_Baz!$A$2:$F$300,3,FALSE),"0")</f>
        <v>0</v>
      </c>
      <c r="P224" s="32" t="str">
        <f>IFERROR(VLOOKUP(B224,Mat_Baz!$A$2:$F$300,4,FALSE),"0")</f>
        <v>0</v>
      </c>
      <c r="Q224" s="32" t="str">
        <f>IFERROR(VLOOKUP(B224,Mat_Baz!$A$2:$F$300,5,FALSE),"0")</f>
        <v>0</v>
      </c>
      <c r="R224" s="32" t="str">
        <f>IFERROR(VLOOKUP(B224,Mat_Baz!$A$2:$F$300,6,FALSE),"0")</f>
        <v>0</v>
      </c>
    </row>
    <row r="225" spans="1:18" x14ac:dyDescent="0.2">
      <c r="A225" t="s">
        <v>21</v>
      </c>
      <c r="B225">
        <v>13001</v>
      </c>
      <c r="C225" t="s">
        <v>90</v>
      </c>
      <c r="D225" s="32">
        <f>IFERROR(VLOOKUP(B225,Rus_USPEH!$A$2:$C$300,3,FALSE),"0")</f>
        <v>12</v>
      </c>
      <c r="E225" s="32">
        <f>IFERROR(VLOOKUP(B225,Mat_Prof_USPEH!$A$2:$C$300,3,FALSE),"0")</f>
        <v>12</v>
      </c>
      <c r="F225" s="32">
        <f>IFERROR(VLOOKUP(B225,Mat_Baz_USPEH!$A$2:$C$300,3,FALSE),"0")</f>
        <v>11</v>
      </c>
      <c r="G225">
        <f>IFERROR(VLOOKUP(B225,Rus!B:G,3,FALSE),"0")</f>
        <v>23</v>
      </c>
      <c r="H225" t="str">
        <f>IFERROR(VLOOKUP(B225,Rus!B:G,4,FALSE),"0")</f>
        <v>Русский язык</v>
      </c>
      <c r="I225" t="str">
        <f>IFERROR(VLOOKUP(B225,Rus!B:G,5,FALSE),"0")</f>
        <v>64.086956521739130</v>
      </c>
      <c r="J225">
        <f>IFERROR(VLOOKUP(B225,Rus!B:G,6,FALSE),"0")</f>
        <v>1474</v>
      </c>
      <c r="K225" s="32">
        <f>IFERROR(VLOOKUP(B225,Mat_Prof!$A$2:$G$300,3,FALSE),"0")</f>
        <v>13</v>
      </c>
      <c r="L225" s="32" t="str">
        <f>IFERROR(VLOOKUP(B225,Mat_Prof!$A$2:$E$300,4,FALSE),"0")</f>
        <v>Математика профильная</v>
      </c>
      <c r="M225" s="32" t="str">
        <f>IFERROR(VLOOKUP(B225,Mat_Prof!$A$2:$G$300,5,FALSE),"0")</f>
        <v>58.384615384615384</v>
      </c>
      <c r="N225" s="32">
        <f>IFERROR(VLOOKUP(B225,Mat_Prof!$A$2:$G$300,6,FALSE),"0")</f>
        <v>759</v>
      </c>
      <c r="O225" s="32">
        <f>IFERROR(VLOOKUP(B225,Mat_Baz!$A$2:$F$300,3,FALSE),"0")</f>
        <v>11</v>
      </c>
      <c r="P225" s="32" t="str">
        <f>IFERROR(VLOOKUP(B225,Mat_Baz!$A$2:$F$300,4,FALSE),"0")</f>
        <v>Математика базовая</v>
      </c>
      <c r="Q225" s="32" t="str">
        <f>IFERROR(VLOOKUP(B225,Mat_Baz!$A$2:$F$300,5,FALSE),"0")</f>
        <v>73.181818181818181</v>
      </c>
      <c r="R225" s="32">
        <f>IFERROR(VLOOKUP(B225,Mat_Baz!$A$2:$F$300,6,FALSE),"0")</f>
        <v>805</v>
      </c>
    </row>
    <row r="226" spans="1:18" x14ac:dyDescent="0.2">
      <c r="A226" t="s">
        <v>21</v>
      </c>
      <c r="B226">
        <v>13006</v>
      </c>
      <c r="C226" t="s">
        <v>32</v>
      </c>
      <c r="D226" s="32">
        <f>IFERROR(VLOOKUP(B226,Rus_USPEH!$A$2:$C$300,3,FALSE),"0")</f>
        <v>1</v>
      </c>
      <c r="E226" s="32">
        <f>IFERROR(VLOOKUP(B226,Mat_Prof_USPEH!$A$2:$C$300,3,FALSE),"0")</f>
        <v>1</v>
      </c>
      <c r="F226" s="32" t="str">
        <f>IFERROR(VLOOKUP(B226,Mat_Baz_USPEH!$A$2:$C$300,3,FALSE),"0")</f>
        <v>0</v>
      </c>
      <c r="G226">
        <f>IFERROR(VLOOKUP(B226,Rus!B:G,3,FALSE),"0")</f>
        <v>1</v>
      </c>
      <c r="H226" t="str">
        <f>IFERROR(VLOOKUP(B226,Rus!B:G,4,FALSE),"0")</f>
        <v>Русский язык</v>
      </c>
      <c r="I226" t="str">
        <f>IFERROR(VLOOKUP(B226,Rus!B:G,5,FALSE),"0")</f>
        <v>87.000000000000000</v>
      </c>
      <c r="J226">
        <f>IFERROR(VLOOKUP(B226,Rus!B:G,6,FALSE),"0")</f>
        <v>87</v>
      </c>
      <c r="K226" s="32">
        <f>IFERROR(VLOOKUP(B226,Mat_Prof!$A$2:$G$300,3,FALSE),"0")</f>
        <v>1</v>
      </c>
      <c r="L226" s="32" t="str">
        <f>IFERROR(VLOOKUP(B226,Mat_Prof!$A$2:$E$300,4,FALSE),"0")</f>
        <v>Математика профильная</v>
      </c>
      <c r="M226" s="32" t="str">
        <f>IFERROR(VLOOKUP(B226,Mat_Prof!$A$2:$G$300,5,FALSE),"0")</f>
        <v>70.000000000000000</v>
      </c>
      <c r="N226" s="32">
        <f>IFERROR(VLOOKUP(B226,Mat_Prof!$A$2:$G$300,6,FALSE),"0")</f>
        <v>70</v>
      </c>
      <c r="O226" s="32" t="str">
        <f>IFERROR(VLOOKUP(B226,Mat_Baz!$A$2:$F$300,3,FALSE),"0")</f>
        <v>0</v>
      </c>
      <c r="P226" s="32" t="str">
        <f>IFERROR(VLOOKUP(B226,Mat_Baz!$A$2:$F$300,4,FALSE),"0")</f>
        <v>0</v>
      </c>
      <c r="Q226" s="32" t="str">
        <f>IFERROR(VLOOKUP(B226,Mat_Baz!$A$2:$F$300,5,FALSE),"0")</f>
        <v>0</v>
      </c>
      <c r="R226" s="32" t="str">
        <f>IFERROR(VLOOKUP(B226,Mat_Baz!$A$2:$F$300,6,FALSE),"0")</f>
        <v>0</v>
      </c>
    </row>
    <row r="227" spans="1:18" x14ac:dyDescent="0.2">
      <c r="A227" t="s">
        <v>21</v>
      </c>
      <c r="B227">
        <v>13003</v>
      </c>
      <c r="C227" t="s">
        <v>88</v>
      </c>
      <c r="D227" s="32">
        <f>IFERROR(VLOOKUP(B227,Rus_USPEH!$A$2:$C$300,3,FALSE),"0")</f>
        <v>1</v>
      </c>
      <c r="E227" s="32">
        <f>IFERROR(VLOOKUP(B227,Mat_Prof_USPEH!$A$2:$C$300,3,FALSE),"0")</f>
        <v>1</v>
      </c>
      <c r="F227" s="32">
        <f>IFERROR(VLOOKUP(B227,Mat_Baz_USPEH!$A$2:$C$300,3,FALSE),"0")</f>
        <v>3</v>
      </c>
      <c r="G227">
        <f>IFERROR(VLOOKUP(B227,Rus!B:G,3,FALSE),"0")</f>
        <v>4</v>
      </c>
      <c r="H227" t="str">
        <f>IFERROR(VLOOKUP(B227,Rus!B:G,4,FALSE),"0")</f>
        <v>Русский язык</v>
      </c>
      <c r="I227" t="str">
        <f>IFERROR(VLOOKUP(B227,Rus!B:G,5,FALSE),"0")</f>
        <v>59.250000000000000</v>
      </c>
      <c r="J227">
        <f>IFERROR(VLOOKUP(B227,Rus!B:G,6,FALSE),"0")</f>
        <v>237</v>
      </c>
      <c r="K227" s="32">
        <f>IFERROR(VLOOKUP(B227,Mat_Prof!$A$2:$G$300,3,FALSE),"0")</f>
        <v>1</v>
      </c>
      <c r="L227" s="32" t="str">
        <f>IFERROR(VLOOKUP(B227,Mat_Prof!$A$2:$E$300,4,FALSE),"0")</f>
        <v>Математика профильная</v>
      </c>
      <c r="M227" s="32" t="str">
        <f>IFERROR(VLOOKUP(B227,Mat_Prof!$A$2:$G$300,5,FALSE),"0")</f>
        <v>70.000000000000000</v>
      </c>
      <c r="N227" s="32">
        <f>IFERROR(VLOOKUP(B227,Mat_Prof!$A$2:$G$300,6,FALSE),"0")</f>
        <v>70</v>
      </c>
      <c r="O227" s="32">
        <f>IFERROR(VLOOKUP(B227,Mat_Baz!$A$2:$F$300,3,FALSE),"0")</f>
        <v>3</v>
      </c>
      <c r="P227" s="32" t="str">
        <f>IFERROR(VLOOKUP(B227,Mat_Baz!$A$2:$F$300,4,FALSE),"0")</f>
        <v>Математика базовая</v>
      </c>
      <c r="Q227" s="32" t="str">
        <f>IFERROR(VLOOKUP(B227,Mat_Baz!$A$2:$F$300,5,FALSE),"0")</f>
        <v>77.666666666666666</v>
      </c>
      <c r="R227" s="32">
        <f>IFERROR(VLOOKUP(B227,Mat_Baz!$A$2:$F$300,6,FALSE),"0")</f>
        <v>233</v>
      </c>
    </row>
    <row r="228" spans="1:18" x14ac:dyDescent="0.2">
      <c r="A228" t="s">
        <v>21</v>
      </c>
      <c r="B228">
        <v>13005</v>
      </c>
      <c r="C228" t="s">
        <v>563</v>
      </c>
      <c r="D228" s="32" t="str">
        <f>IFERROR(VLOOKUP(B228,Rus_USPEH!$A$2:$C$300,3,FALSE),"0")</f>
        <v>0</v>
      </c>
      <c r="E228" s="32" t="str">
        <f>IFERROR(VLOOKUP(B228,Mat_Prof_USPEH!$A$2:$C$300,3,FALSE),"0")</f>
        <v>0</v>
      </c>
      <c r="F228" s="32">
        <f>IFERROR(VLOOKUP(B228,Mat_Baz_USPEH!$A$2:$C$300,3,FALSE),"0")</f>
        <v>3</v>
      </c>
      <c r="G228">
        <f>IFERROR(VLOOKUP(B228,Rus!B:G,3,FALSE),"0")</f>
        <v>3</v>
      </c>
      <c r="H228" t="str">
        <f>IFERROR(VLOOKUP(B228,Rus!B:G,4,FALSE),"0")</f>
        <v>Русский язык</v>
      </c>
      <c r="I228" t="str">
        <f>IFERROR(VLOOKUP(B228,Rus!B:G,5,FALSE),"0")</f>
        <v>61.666666666666666</v>
      </c>
      <c r="J228">
        <f>IFERROR(VLOOKUP(B228,Rus!B:G,6,FALSE),"0")</f>
        <v>185</v>
      </c>
      <c r="K228" s="32" t="str">
        <f>IFERROR(VLOOKUP(B228,Mat_Prof!$A$2:$G$300,3,FALSE),"0")</f>
        <v>0</v>
      </c>
      <c r="L228" s="32" t="str">
        <f>IFERROR(VLOOKUP(B228,Mat_Prof!$A$2:$E$300,4,FALSE),"0")</f>
        <v>0</v>
      </c>
      <c r="M228" s="32" t="str">
        <f>IFERROR(VLOOKUP(B228,Mat_Prof!$A$2:$G$300,5,FALSE),"0")</f>
        <v>0</v>
      </c>
      <c r="N228" s="32" t="str">
        <f>IFERROR(VLOOKUP(B228,Mat_Prof!$A$2:$G$300,6,FALSE),"0")</f>
        <v>0</v>
      </c>
      <c r="O228" s="32">
        <f>IFERROR(VLOOKUP(B228,Mat_Baz!$A$2:$F$300,3,FALSE),"0")</f>
        <v>3</v>
      </c>
      <c r="P228" s="32" t="str">
        <f>IFERROR(VLOOKUP(B228,Mat_Baz!$A$2:$F$300,4,FALSE),"0")</f>
        <v>Математика базовая</v>
      </c>
      <c r="Q228" s="32" t="str">
        <f>IFERROR(VLOOKUP(B228,Mat_Baz!$A$2:$F$300,5,FALSE),"0")</f>
        <v>62.000000000000000</v>
      </c>
      <c r="R228" s="32">
        <f>IFERROR(VLOOKUP(B228,Mat_Baz!$A$2:$F$300,6,FALSE),"0")</f>
        <v>186</v>
      </c>
    </row>
    <row r="229" spans="1:18" x14ac:dyDescent="0.2">
      <c r="A229" t="s">
        <v>21</v>
      </c>
      <c r="B229">
        <v>13010</v>
      </c>
      <c r="C229" t="s">
        <v>899</v>
      </c>
      <c r="D229" s="32" t="str">
        <f>IFERROR(VLOOKUP(B229,Rus_USPEH!$A$2:$C$300,3,FALSE),"0")</f>
        <v>0</v>
      </c>
      <c r="E229" s="32" t="str">
        <f>IFERROR(VLOOKUP(B229,Mat_Prof_USPEH!$A$2:$C$300,3,FALSE),"0")</f>
        <v>0</v>
      </c>
      <c r="F229" s="32" t="str">
        <f>IFERROR(VLOOKUP(B229,Mat_Baz_USPEH!$A$2:$C$300,3,FALSE),"0")</f>
        <v>0</v>
      </c>
      <c r="G229" t="str">
        <f>IFERROR(VLOOKUP(B229,Rus!B:G,3,FALSE),"0")</f>
        <v>0</v>
      </c>
      <c r="H229" t="str">
        <f>IFERROR(VLOOKUP(B229,Rus!B:G,4,FALSE),"0")</f>
        <v>0</v>
      </c>
      <c r="I229" t="str">
        <f>IFERROR(VLOOKUP(B229,Rus!B:G,5,FALSE),"0")</f>
        <v>0</v>
      </c>
      <c r="J229" t="str">
        <f>IFERROR(VLOOKUP(B229,Rus!B:G,6,FALSE),"0")</f>
        <v>0</v>
      </c>
      <c r="K229" s="32" t="str">
        <f>IFERROR(VLOOKUP(B229,Mat_Prof!$A$2:$G$300,3,FALSE),"0")</f>
        <v>0</v>
      </c>
      <c r="L229" s="32" t="str">
        <f>IFERROR(VLOOKUP(B229,Mat_Prof!$A$2:$E$300,4,FALSE),"0")</f>
        <v>0</v>
      </c>
      <c r="M229" s="32" t="str">
        <f>IFERROR(VLOOKUP(B229,Mat_Prof!$A$2:$G$300,5,FALSE),"0")</f>
        <v>0</v>
      </c>
      <c r="N229" s="32" t="str">
        <f>IFERROR(VLOOKUP(B229,Mat_Prof!$A$2:$G$300,6,FALSE),"0")</f>
        <v>0</v>
      </c>
      <c r="O229" s="32" t="str">
        <f>IFERROR(VLOOKUP(B229,Mat_Baz!$A$2:$F$300,3,FALSE),"0")</f>
        <v>0</v>
      </c>
      <c r="P229" s="32" t="str">
        <f>IFERROR(VLOOKUP(B229,Mat_Baz!$A$2:$F$300,4,FALSE),"0")</f>
        <v>0</v>
      </c>
      <c r="Q229" s="32" t="str">
        <f>IFERROR(VLOOKUP(B229,Mat_Baz!$A$2:$F$300,5,FALSE),"0")</f>
        <v>0</v>
      </c>
      <c r="R229" s="32" t="str">
        <f>IFERROR(VLOOKUP(B229,Mat_Baz!$A$2:$F$300,6,FALSE),"0")</f>
        <v>0</v>
      </c>
    </row>
    <row r="230" spans="1:18" x14ac:dyDescent="0.2">
      <c r="A230" t="s">
        <v>21</v>
      </c>
      <c r="B230">
        <v>13007</v>
      </c>
      <c r="C230" t="s">
        <v>900</v>
      </c>
      <c r="D230" s="32" t="str">
        <f>IFERROR(VLOOKUP(B230,Rus_USPEH!$A$2:$C$300,3,FALSE),"0")</f>
        <v>0</v>
      </c>
      <c r="E230" s="32" t="str">
        <f>IFERROR(VLOOKUP(B230,Mat_Prof_USPEH!$A$2:$C$300,3,FALSE),"0")</f>
        <v>0</v>
      </c>
      <c r="F230" s="32" t="str">
        <f>IFERROR(VLOOKUP(B230,Mat_Baz_USPEH!$A$2:$C$300,3,FALSE),"0")</f>
        <v>0</v>
      </c>
      <c r="G230" t="str">
        <f>IFERROR(VLOOKUP(B230,Rus!B:G,3,FALSE),"0")</f>
        <v>0</v>
      </c>
      <c r="H230" t="str">
        <f>IFERROR(VLOOKUP(B230,Rus!B:G,4,FALSE),"0")</f>
        <v>0</v>
      </c>
      <c r="I230" t="str">
        <f>IFERROR(VLOOKUP(B230,Rus!B:G,5,FALSE),"0")</f>
        <v>0</v>
      </c>
      <c r="J230" t="str">
        <f>IFERROR(VLOOKUP(B230,Rus!B:G,6,FALSE),"0")</f>
        <v>0</v>
      </c>
      <c r="K230" s="32" t="str">
        <f>IFERROR(VLOOKUP(B230,Mat_Prof!$A$2:$G$300,3,FALSE),"0")</f>
        <v>0</v>
      </c>
      <c r="L230" s="32" t="str">
        <f>IFERROR(VLOOKUP(B230,Mat_Prof!$A$2:$E$300,4,FALSE),"0")</f>
        <v>0</v>
      </c>
      <c r="M230" s="32" t="str">
        <f>IFERROR(VLOOKUP(B230,Mat_Prof!$A$2:$G$300,5,FALSE),"0")</f>
        <v>0</v>
      </c>
      <c r="N230" s="32" t="str">
        <f>IFERROR(VLOOKUP(B230,Mat_Prof!$A$2:$G$300,6,FALSE),"0")</f>
        <v>0</v>
      </c>
      <c r="O230" s="32" t="str">
        <f>IFERROR(VLOOKUP(B230,Mat_Baz!$A$2:$F$300,3,FALSE),"0")</f>
        <v>0</v>
      </c>
      <c r="P230" s="32" t="str">
        <f>IFERROR(VLOOKUP(B230,Mat_Baz!$A$2:$F$300,4,FALSE),"0")</f>
        <v>0</v>
      </c>
      <c r="Q230" s="32" t="str">
        <f>IFERROR(VLOOKUP(B230,Mat_Baz!$A$2:$F$300,5,FALSE),"0")</f>
        <v>0</v>
      </c>
      <c r="R230" s="32" t="str">
        <f>IFERROR(VLOOKUP(B230,Mat_Baz!$A$2:$F$300,6,FALSE),"0")</f>
        <v>0</v>
      </c>
    </row>
    <row r="231" spans="1:18" x14ac:dyDescent="0.2">
      <c r="A231" t="s">
        <v>21</v>
      </c>
      <c r="B231">
        <v>13011</v>
      </c>
      <c r="C231" t="s">
        <v>901</v>
      </c>
      <c r="D231" s="32" t="str">
        <f>IFERROR(VLOOKUP(B231,Rus_USPEH!$A$2:$C$300,3,FALSE),"0")</f>
        <v>0</v>
      </c>
      <c r="E231" s="32" t="str">
        <f>IFERROR(VLOOKUP(B231,Mat_Prof_USPEH!$A$2:$C$300,3,FALSE),"0")</f>
        <v>0</v>
      </c>
      <c r="F231" s="32" t="str">
        <f>IFERROR(VLOOKUP(B231,Mat_Baz_USPEH!$A$2:$C$300,3,FALSE),"0")</f>
        <v>0</v>
      </c>
      <c r="G231" t="str">
        <f>IFERROR(VLOOKUP(B231,Rus!B:G,3,FALSE),"0")</f>
        <v>0</v>
      </c>
      <c r="H231" t="str">
        <f>IFERROR(VLOOKUP(B231,Rus!B:G,4,FALSE),"0")</f>
        <v>0</v>
      </c>
      <c r="I231" t="str">
        <f>IFERROR(VLOOKUP(B231,Rus!B:G,5,FALSE),"0")</f>
        <v>0</v>
      </c>
      <c r="J231" t="str">
        <f>IFERROR(VLOOKUP(B231,Rus!B:G,6,FALSE),"0")</f>
        <v>0</v>
      </c>
      <c r="K231" s="32" t="str">
        <f>IFERROR(VLOOKUP(B231,Mat_Prof!$A$2:$G$300,3,FALSE),"0")</f>
        <v>0</v>
      </c>
      <c r="L231" s="32" t="str">
        <f>IFERROR(VLOOKUP(B231,Mat_Prof!$A$2:$E$300,4,FALSE),"0")</f>
        <v>0</v>
      </c>
      <c r="M231" s="32" t="str">
        <f>IFERROR(VLOOKUP(B231,Mat_Prof!$A$2:$G$300,5,FALSE),"0")</f>
        <v>0</v>
      </c>
      <c r="N231" s="32" t="str">
        <f>IFERROR(VLOOKUP(B231,Mat_Prof!$A$2:$G$300,6,FALSE),"0")</f>
        <v>0</v>
      </c>
      <c r="O231" s="32" t="str">
        <f>IFERROR(VLOOKUP(B231,Mat_Baz!$A$2:$F$300,3,FALSE),"0")</f>
        <v>0</v>
      </c>
      <c r="P231" s="32" t="str">
        <f>IFERROR(VLOOKUP(B231,Mat_Baz!$A$2:$F$300,4,FALSE),"0")</f>
        <v>0</v>
      </c>
      <c r="Q231" s="32" t="str">
        <f>IFERROR(VLOOKUP(B231,Mat_Baz!$A$2:$F$300,5,FALSE),"0")</f>
        <v>0</v>
      </c>
      <c r="R231" s="32" t="str">
        <f>IFERROR(VLOOKUP(B231,Mat_Baz!$A$2:$F$300,6,FALSE),"0")</f>
        <v>0</v>
      </c>
    </row>
    <row r="232" spans="1:18" x14ac:dyDescent="0.2">
      <c r="A232" t="s">
        <v>21</v>
      </c>
      <c r="B232">
        <v>13002</v>
      </c>
      <c r="C232" t="s">
        <v>561</v>
      </c>
      <c r="D232" s="32">
        <f>IFERROR(VLOOKUP(B232,Rus_USPEH!$A$2:$C$300,3,FALSE),"0")</f>
        <v>1</v>
      </c>
      <c r="E232" s="32">
        <f>IFERROR(VLOOKUP(B232,Mat_Prof_USPEH!$A$2:$C$300,3,FALSE),"0")</f>
        <v>1</v>
      </c>
      <c r="F232" s="32" t="str">
        <f>IFERROR(VLOOKUP(B232,Mat_Baz_USPEH!$A$2:$C$300,3,FALSE),"0")</f>
        <v>0</v>
      </c>
      <c r="G232">
        <f>IFERROR(VLOOKUP(B232,Rus!B:G,3,FALSE),"0")</f>
        <v>1</v>
      </c>
      <c r="H232" t="str">
        <f>IFERROR(VLOOKUP(B232,Rus!B:G,4,FALSE),"0")</f>
        <v>Русский язык</v>
      </c>
      <c r="I232" t="str">
        <f>IFERROR(VLOOKUP(B232,Rus!B:G,5,FALSE),"0")</f>
        <v>70.000000000000000</v>
      </c>
      <c r="J232">
        <f>IFERROR(VLOOKUP(B232,Rus!B:G,6,FALSE),"0")</f>
        <v>70</v>
      </c>
      <c r="K232" s="32">
        <f>IFERROR(VLOOKUP(B232,Mat_Prof!$A$2:$G$300,3,FALSE),"0")</f>
        <v>1</v>
      </c>
      <c r="L232" s="32" t="str">
        <f>IFERROR(VLOOKUP(B232,Mat_Prof!$A$2:$E$300,4,FALSE),"0")</f>
        <v>Математика профильная</v>
      </c>
      <c r="M232" s="32" t="str">
        <f>IFERROR(VLOOKUP(B232,Mat_Prof!$A$2:$G$300,5,FALSE),"0")</f>
        <v>72.000000000000000</v>
      </c>
      <c r="N232" s="32">
        <f>IFERROR(VLOOKUP(B232,Mat_Prof!$A$2:$G$300,6,FALSE),"0")</f>
        <v>72</v>
      </c>
      <c r="O232" s="32" t="str">
        <f>IFERROR(VLOOKUP(B232,Mat_Baz!$A$2:$F$300,3,FALSE),"0")</f>
        <v>0</v>
      </c>
      <c r="P232" s="32" t="str">
        <f>IFERROR(VLOOKUP(B232,Mat_Baz!$A$2:$F$300,4,FALSE),"0")</f>
        <v>0</v>
      </c>
      <c r="Q232" s="32" t="str">
        <f>IFERROR(VLOOKUP(B232,Mat_Baz!$A$2:$F$300,5,FALSE),"0")</f>
        <v>0</v>
      </c>
      <c r="R232" s="32" t="str">
        <f>IFERROR(VLOOKUP(B232,Mat_Baz!$A$2:$F$300,6,FALSE),"0")</f>
        <v>0</v>
      </c>
    </row>
    <row r="233" spans="1:18" x14ac:dyDescent="0.2">
      <c r="A233" t="s">
        <v>22</v>
      </c>
      <c r="B233">
        <v>14005</v>
      </c>
      <c r="C233" t="s">
        <v>902</v>
      </c>
      <c r="D233" s="32" t="str">
        <f>IFERROR(VLOOKUP(B233,Rus_USPEH!$A$2:$C$300,3,FALSE),"0")</f>
        <v>0</v>
      </c>
      <c r="E233" s="32" t="str">
        <f>IFERROR(VLOOKUP(B233,Mat_Prof_USPEH!$A$2:$C$300,3,FALSE),"0")</f>
        <v>0</v>
      </c>
      <c r="F233" s="32" t="str">
        <f>IFERROR(VLOOKUP(B233,Mat_Baz_USPEH!$A$2:$C$300,3,FALSE),"0")</f>
        <v>0</v>
      </c>
      <c r="G233" t="str">
        <f>IFERROR(VLOOKUP(B233,Rus!B:G,3,FALSE),"0")</f>
        <v>0</v>
      </c>
      <c r="H233" t="str">
        <f>IFERROR(VLOOKUP(B233,Rus!B:G,4,FALSE),"0")</f>
        <v>0</v>
      </c>
      <c r="I233" t="str">
        <f>IFERROR(VLOOKUP(B233,Rus!B:G,5,FALSE),"0")</f>
        <v>0</v>
      </c>
      <c r="J233" t="str">
        <f>IFERROR(VLOOKUP(B233,Rus!B:G,6,FALSE),"0")</f>
        <v>0</v>
      </c>
      <c r="K233" s="32" t="str">
        <f>IFERROR(VLOOKUP(B233,Mat_Prof!$A$2:$G$300,3,FALSE),"0")</f>
        <v>0</v>
      </c>
      <c r="L233" s="32" t="str">
        <f>IFERROR(VLOOKUP(B233,Mat_Prof!$A$2:$E$300,4,FALSE),"0")</f>
        <v>0</v>
      </c>
      <c r="M233" s="32" t="str">
        <f>IFERROR(VLOOKUP(B233,Mat_Prof!$A$2:$G$300,5,FALSE),"0")</f>
        <v>0</v>
      </c>
      <c r="N233" s="32" t="str">
        <f>IFERROR(VLOOKUP(B233,Mat_Prof!$A$2:$G$300,6,FALSE),"0")</f>
        <v>0</v>
      </c>
      <c r="O233" s="32" t="str">
        <f>IFERROR(VLOOKUP(B233,Mat_Baz!$A$2:$F$300,3,FALSE),"0")</f>
        <v>0</v>
      </c>
      <c r="P233" s="32" t="str">
        <f>IFERROR(VLOOKUP(B233,Mat_Baz!$A$2:$F$300,4,FALSE),"0")</f>
        <v>0</v>
      </c>
      <c r="Q233" s="32" t="str">
        <f>IFERROR(VLOOKUP(B233,Mat_Baz!$A$2:$F$300,5,FALSE),"0")</f>
        <v>0</v>
      </c>
      <c r="R233" s="32" t="str">
        <f>IFERROR(VLOOKUP(B233,Mat_Baz!$A$2:$F$300,6,FALSE),"0")</f>
        <v>0</v>
      </c>
    </row>
    <row r="234" spans="1:18" x14ac:dyDescent="0.2">
      <c r="A234" t="s">
        <v>22</v>
      </c>
      <c r="B234">
        <v>14003</v>
      </c>
      <c r="C234" t="s">
        <v>149</v>
      </c>
      <c r="D234" s="32">
        <f>IFERROR(VLOOKUP(B234,Rus_USPEH!$A$2:$C$300,3,FALSE),"0")</f>
        <v>1</v>
      </c>
      <c r="E234" s="32">
        <f>IFERROR(VLOOKUP(B234,Mat_Prof_USPEH!$A$2:$C$300,3,FALSE),"0")</f>
        <v>1</v>
      </c>
      <c r="F234" s="32">
        <f>IFERROR(VLOOKUP(B234,Mat_Baz_USPEH!$A$2:$C$300,3,FALSE),"0")</f>
        <v>9</v>
      </c>
      <c r="G234">
        <f>IFERROR(VLOOKUP(B234,Rus!B:G,3,FALSE),"0")</f>
        <v>10</v>
      </c>
      <c r="H234" t="str">
        <f>IFERROR(VLOOKUP(B234,Rus!B:G,4,FALSE),"0")</f>
        <v>Русский язык</v>
      </c>
      <c r="I234" t="str">
        <f>IFERROR(VLOOKUP(B234,Rus!B:G,5,FALSE),"0")</f>
        <v>63.700000000000000</v>
      </c>
      <c r="J234">
        <f>IFERROR(VLOOKUP(B234,Rus!B:G,6,FALSE),"0")</f>
        <v>637</v>
      </c>
      <c r="K234" s="32">
        <f>IFERROR(VLOOKUP(B234,Mat_Prof!$A$2:$G$300,3,FALSE),"0")</f>
        <v>2</v>
      </c>
      <c r="L234" s="32" t="str">
        <f>IFERROR(VLOOKUP(B234,Mat_Prof!$A$2:$E$300,4,FALSE),"0")</f>
        <v>Математика профильная</v>
      </c>
      <c r="M234" s="32" t="str">
        <f>IFERROR(VLOOKUP(B234,Mat_Prof!$A$2:$G$300,5,FALSE),"0")</f>
        <v>28.000000000000000</v>
      </c>
      <c r="N234" s="32">
        <f>IFERROR(VLOOKUP(B234,Mat_Prof!$A$2:$G$300,6,FALSE),"0")</f>
        <v>56</v>
      </c>
      <c r="O234" s="32">
        <f>IFERROR(VLOOKUP(B234,Mat_Baz!$A$2:$F$300,3,FALSE),"0")</f>
        <v>9</v>
      </c>
      <c r="P234" s="32" t="str">
        <f>IFERROR(VLOOKUP(B234,Mat_Baz!$A$2:$F$300,4,FALSE),"0")</f>
        <v>Математика базовая</v>
      </c>
      <c r="Q234" s="32" t="str">
        <f>IFERROR(VLOOKUP(B234,Mat_Baz!$A$2:$F$300,5,FALSE),"0")</f>
        <v>70.111111111111111</v>
      </c>
      <c r="R234" s="32">
        <f>IFERROR(VLOOKUP(B234,Mat_Baz!$A$2:$F$300,6,FALSE),"0")</f>
        <v>631</v>
      </c>
    </row>
    <row r="235" spans="1:18" x14ac:dyDescent="0.2">
      <c r="A235" t="s">
        <v>22</v>
      </c>
      <c r="B235">
        <v>14007</v>
      </c>
      <c r="C235" t="s">
        <v>568</v>
      </c>
      <c r="D235" s="32" t="str">
        <f>IFERROR(VLOOKUP(B235,Rus_USPEH!$A$2:$C$300,3,FALSE),"0")</f>
        <v>0</v>
      </c>
      <c r="E235" s="32" t="str">
        <f>IFERROR(VLOOKUP(B235,Mat_Prof_USPEH!$A$2:$C$300,3,FALSE),"0")</f>
        <v>0</v>
      </c>
      <c r="F235" s="32">
        <f>IFERROR(VLOOKUP(B235,Mat_Baz_USPEH!$A$2:$C$300,3,FALSE),"0")</f>
        <v>3</v>
      </c>
      <c r="G235">
        <f>IFERROR(VLOOKUP(B235,Rus!B:G,3,FALSE),"0")</f>
        <v>3</v>
      </c>
      <c r="H235" t="str">
        <f>IFERROR(VLOOKUP(B235,Rus!B:G,4,FALSE),"0")</f>
        <v>Русский язык</v>
      </c>
      <c r="I235" t="str">
        <f>IFERROR(VLOOKUP(B235,Rus!B:G,5,FALSE),"0")</f>
        <v>58.000000000000000</v>
      </c>
      <c r="J235">
        <f>IFERROR(VLOOKUP(B235,Rus!B:G,6,FALSE),"0")</f>
        <v>174</v>
      </c>
      <c r="K235" s="32" t="str">
        <f>IFERROR(VLOOKUP(B235,Mat_Prof!$A$2:$G$300,3,FALSE),"0")</f>
        <v>0</v>
      </c>
      <c r="L235" s="32" t="str">
        <f>IFERROR(VLOOKUP(B235,Mat_Prof!$A$2:$E$300,4,FALSE),"0")</f>
        <v>0</v>
      </c>
      <c r="M235" s="32" t="str">
        <f>IFERROR(VLOOKUP(B235,Mat_Prof!$A$2:$G$300,5,FALSE),"0")</f>
        <v>0</v>
      </c>
      <c r="N235" s="32" t="str">
        <f>IFERROR(VLOOKUP(B235,Mat_Prof!$A$2:$G$300,6,FALSE),"0")</f>
        <v>0</v>
      </c>
      <c r="O235" s="32">
        <f>IFERROR(VLOOKUP(B235,Mat_Baz!$A$2:$F$300,3,FALSE),"0")</f>
        <v>3</v>
      </c>
      <c r="P235" s="32" t="str">
        <f>IFERROR(VLOOKUP(B235,Mat_Baz!$A$2:$F$300,4,FALSE),"0")</f>
        <v>Математика базовая</v>
      </c>
      <c r="Q235" s="32" t="str">
        <f>IFERROR(VLOOKUP(B235,Mat_Baz!$A$2:$F$300,5,FALSE),"0")</f>
        <v>76.000000000000000</v>
      </c>
      <c r="R235" s="32">
        <f>IFERROR(VLOOKUP(B235,Mat_Baz!$A$2:$F$300,6,FALSE),"0")</f>
        <v>228</v>
      </c>
    </row>
    <row r="236" spans="1:18" x14ac:dyDescent="0.2">
      <c r="A236" t="s">
        <v>22</v>
      </c>
      <c r="B236">
        <v>14001</v>
      </c>
      <c r="C236" t="s">
        <v>147</v>
      </c>
      <c r="D236" s="32">
        <f>IFERROR(VLOOKUP(B236,Rus_USPEH!$A$2:$C$300,3,FALSE),"0")</f>
        <v>3</v>
      </c>
      <c r="E236" s="32">
        <f>IFERROR(VLOOKUP(B236,Mat_Prof_USPEH!$A$2:$C$300,3,FALSE),"0")</f>
        <v>3</v>
      </c>
      <c r="F236" s="32">
        <f>IFERROR(VLOOKUP(B236,Mat_Baz_USPEH!$A$2:$C$300,3,FALSE),"0")</f>
        <v>10</v>
      </c>
      <c r="G236">
        <f>IFERROR(VLOOKUP(B236,Rus!B:G,3,FALSE),"0")</f>
        <v>13</v>
      </c>
      <c r="H236" t="str">
        <f>IFERROR(VLOOKUP(B236,Rus!B:G,4,FALSE),"0")</f>
        <v>Русский язык</v>
      </c>
      <c r="I236" t="str">
        <f>IFERROR(VLOOKUP(B236,Rus!B:G,5,FALSE),"0")</f>
        <v>78.153846153846153</v>
      </c>
      <c r="J236">
        <f>IFERROR(VLOOKUP(B236,Rus!B:G,6,FALSE),"0")</f>
        <v>1016</v>
      </c>
      <c r="K236" s="32">
        <f>IFERROR(VLOOKUP(B236,Mat_Prof!$A$2:$G$300,3,FALSE),"0")</f>
        <v>3</v>
      </c>
      <c r="L236" s="32" t="str">
        <f>IFERROR(VLOOKUP(B236,Mat_Prof!$A$2:$E$300,4,FALSE),"0")</f>
        <v>Математика профильная</v>
      </c>
      <c r="M236" s="32" t="str">
        <f>IFERROR(VLOOKUP(B236,Mat_Prof!$A$2:$G$300,5,FALSE),"0")</f>
        <v>62.666666666666666</v>
      </c>
      <c r="N236" s="32">
        <f>IFERROR(VLOOKUP(B236,Mat_Prof!$A$2:$G$300,6,FALSE),"0")</f>
        <v>188</v>
      </c>
      <c r="O236" s="32">
        <f>IFERROR(VLOOKUP(B236,Mat_Baz!$A$2:$F$300,3,FALSE),"0")</f>
        <v>10</v>
      </c>
      <c r="P236" s="32" t="str">
        <f>IFERROR(VLOOKUP(B236,Mat_Baz!$A$2:$F$300,4,FALSE),"0")</f>
        <v>Математика базовая</v>
      </c>
      <c r="Q236" s="32" t="str">
        <f>IFERROR(VLOOKUP(B236,Mat_Baz!$A$2:$F$300,5,FALSE),"0")</f>
        <v>92.200000000000000</v>
      </c>
      <c r="R236" s="32">
        <f>IFERROR(VLOOKUP(B236,Mat_Baz!$A$2:$F$300,6,FALSE),"0")</f>
        <v>922</v>
      </c>
    </row>
    <row r="237" spans="1:18" x14ac:dyDescent="0.2">
      <c r="A237" t="s">
        <v>22</v>
      </c>
      <c r="B237">
        <v>14998</v>
      </c>
      <c r="C237" t="s">
        <v>903</v>
      </c>
      <c r="D237" s="32" t="str">
        <f>IFERROR(VLOOKUP(B237,Rus_USPEH!$A$2:$C$300,3,FALSE),"0")</f>
        <v>0</v>
      </c>
      <c r="E237" s="32" t="str">
        <f>IFERROR(VLOOKUP(B237,Mat_Prof_USPEH!$A$2:$C$300,3,FALSE),"0")</f>
        <v>0</v>
      </c>
      <c r="F237" s="32" t="str">
        <f>IFERROR(VLOOKUP(B237,Mat_Baz_USPEH!$A$2:$C$300,3,FALSE),"0")</f>
        <v>0</v>
      </c>
      <c r="G237" t="str">
        <f>IFERROR(VLOOKUP(B237,Rus!B:G,3,FALSE),"0")</f>
        <v>0</v>
      </c>
      <c r="H237" t="str">
        <f>IFERROR(VLOOKUP(B237,Rus!B:G,4,FALSE),"0")</f>
        <v>0</v>
      </c>
      <c r="I237" t="str">
        <f>IFERROR(VLOOKUP(B237,Rus!B:G,5,FALSE),"0")</f>
        <v>0</v>
      </c>
      <c r="J237" t="str">
        <f>IFERROR(VLOOKUP(B237,Rus!B:G,6,FALSE),"0")</f>
        <v>0</v>
      </c>
      <c r="K237" s="32" t="str">
        <f>IFERROR(VLOOKUP(B237,Mat_Prof!$A$2:$G$300,3,FALSE),"0")</f>
        <v>0</v>
      </c>
      <c r="L237" s="32" t="str">
        <f>IFERROR(VLOOKUP(B237,Mat_Prof!$A$2:$E$300,4,FALSE),"0")</f>
        <v>0</v>
      </c>
      <c r="M237" s="32" t="str">
        <f>IFERROR(VLOOKUP(B237,Mat_Prof!$A$2:$G$300,5,FALSE),"0")</f>
        <v>0</v>
      </c>
      <c r="N237" s="32" t="str">
        <f>IFERROR(VLOOKUP(B237,Mat_Prof!$A$2:$G$300,6,FALSE),"0")</f>
        <v>0</v>
      </c>
      <c r="O237" s="32" t="str">
        <f>IFERROR(VLOOKUP(B237,Mat_Baz!$A$2:$F$300,3,FALSE),"0")</f>
        <v>0</v>
      </c>
      <c r="P237" s="32" t="str">
        <f>IFERROR(VLOOKUP(B237,Mat_Baz!$A$2:$F$300,4,FALSE),"0")</f>
        <v>0</v>
      </c>
      <c r="Q237" s="32" t="str">
        <f>IFERROR(VLOOKUP(B237,Mat_Baz!$A$2:$F$300,5,FALSE),"0")</f>
        <v>0</v>
      </c>
      <c r="R237" s="32" t="str">
        <f>IFERROR(VLOOKUP(B237,Mat_Baz!$A$2:$F$300,6,FALSE),"0")</f>
        <v>0</v>
      </c>
    </row>
    <row r="238" spans="1:18" x14ac:dyDescent="0.2">
      <c r="A238" t="s">
        <v>22</v>
      </c>
      <c r="B238">
        <v>14002</v>
      </c>
      <c r="C238" t="s">
        <v>148</v>
      </c>
      <c r="D238" s="32">
        <f>IFERROR(VLOOKUP(B238,Rus_USPEH!$A$2:$C$300,3,FALSE),"0")</f>
        <v>1</v>
      </c>
      <c r="E238" s="32">
        <f>IFERROR(VLOOKUP(B238,Mat_Prof_USPEH!$A$2:$C$300,3,FALSE),"0")</f>
        <v>1</v>
      </c>
      <c r="F238" s="32">
        <f>IFERROR(VLOOKUP(B238,Mat_Baz_USPEH!$A$2:$C$300,3,FALSE),"0")</f>
        <v>2</v>
      </c>
      <c r="G238">
        <f>IFERROR(VLOOKUP(B238,Rus!B:G,3,FALSE),"0")</f>
        <v>3</v>
      </c>
      <c r="H238" t="str">
        <f>IFERROR(VLOOKUP(B238,Rus!B:G,4,FALSE),"0")</f>
        <v>Русский язык</v>
      </c>
      <c r="I238" t="str">
        <f>IFERROR(VLOOKUP(B238,Rus!B:G,5,FALSE),"0")</f>
        <v>58.333333333333333</v>
      </c>
      <c r="J238">
        <f>IFERROR(VLOOKUP(B238,Rus!B:G,6,FALSE),"0")</f>
        <v>175</v>
      </c>
      <c r="K238" s="32">
        <f>IFERROR(VLOOKUP(B238,Mat_Prof!$A$2:$G$300,3,FALSE),"0")</f>
        <v>1</v>
      </c>
      <c r="L238" s="32" t="str">
        <f>IFERROR(VLOOKUP(B238,Mat_Prof!$A$2:$E$300,4,FALSE),"0")</f>
        <v>Математика профильная</v>
      </c>
      <c r="M238" s="32" t="str">
        <f>IFERROR(VLOOKUP(B238,Mat_Prof!$A$2:$G$300,5,FALSE),"0")</f>
        <v>34.000000000000000</v>
      </c>
      <c r="N238" s="32">
        <f>IFERROR(VLOOKUP(B238,Mat_Prof!$A$2:$G$300,6,FALSE),"0")</f>
        <v>34</v>
      </c>
      <c r="O238" s="32">
        <f>IFERROR(VLOOKUP(B238,Mat_Baz!$A$2:$F$300,3,FALSE),"0")</f>
        <v>2</v>
      </c>
      <c r="P238" s="32" t="str">
        <f>IFERROR(VLOOKUP(B238,Mat_Baz!$A$2:$F$300,4,FALSE),"0")</f>
        <v>Математика базовая</v>
      </c>
      <c r="Q238" s="32" t="str">
        <f>IFERROR(VLOOKUP(B238,Mat_Baz!$A$2:$F$300,5,FALSE),"0")</f>
        <v>88.000000000000000</v>
      </c>
      <c r="R238" s="32">
        <f>IFERROR(VLOOKUP(B238,Mat_Baz!$A$2:$F$300,6,FALSE),"0")</f>
        <v>176</v>
      </c>
    </row>
    <row r="239" spans="1:18" x14ac:dyDescent="0.2">
      <c r="A239" t="s">
        <v>22</v>
      </c>
      <c r="B239">
        <v>14006</v>
      </c>
      <c r="C239" t="s">
        <v>246</v>
      </c>
      <c r="D239" s="32">
        <f>IFERROR(VLOOKUP(B239,Rus_USPEH!$A$2:$C$300,3,FALSE),"0")</f>
        <v>1</v>
      </c>
      <c r="E239" s="32">
        <f>IFERROR(VLOOKUP(B239,Mat_Prof_USPEH!$A$2:$C$300,3,FALSE),"0")</f>
        <v>1</v>
      </c>
      <c r="F239" s="32">
        <f>IFERROR(VLOOKUP(B239,Mat_Baz_USPEH!$A$2:$C$300,3,FALSE),"0")</f>
        <v>2</v>
      </c>
      <c r="G239">
        <f>IFERROR(VLOOKUP(B239,Rus!B:G,3,FALSE),"0")</f>
        <v>3</v>
      </c>
      <c r="H239" t="str">
        <f>IFERROR(VLOOKUP(B239,Rus!B:G,4,FALSE),"0")</f>
        <v>Русский язык</v>
      </c>
      <c r="I239" t="str">
        <f>IFERROR(VLOOKUP(B239,Rus!B:G,5,FALSE),"0")</f>
        <v>62.666666666666666</v>
      </c>
      <c r="J239">
        <f>IFERROR(VLOOKUP(B239,Rus!B:G,6,FALSE),"0")</f>
        <v>188</v>
      </c>
      <c r="K239" s="32">
        <f>IFERROR(VLOOKUP(B239,Mat_Prof!$A$2:$G$300,3,FALSE),"0")</f>
        <v>1</v>
      </c>
      <c r="L239" s="32" t="str">
        <f>IFERROR(VLOOKUP(B239,Mat_Prof!$A$2:$E$300,4,FALSE),"0")</f>
        <v>Математика профильная</v>
      </c>
      <c r="M239" s="32" t="str">
        <f>IFERROR(VLOOKUP(B239,Mat_Prof!$A$2:$G$300,5,FALSE),"0")</f>
        <v>34.000000000000000</v>
      </c>
      <c r="N239" s="32">
        <f>IFERROR(VLOOKUP(B239,Mat_Prof!$A$2:$G$300,6,FALSE),"0")</f>
        <v>34</v>
      </c>
      <c r="O239" s="32">
        <f>IFERROR(VLOOKUP(B239,Mat_Baz!$A$2:$F$300,3,FALSE),"0")</f>
        <v>2</v>
      </c>
      <c r="P239" s="32" t="str">
        <f>IFERROR(VLOOKUP(B239,Mat_Baz!$A$2:$F$300,4,FALSE),"0")</f>
        <v>Математика базовая</v>
      </c>
      <c r="Q239" s="32" t="str">
        <f>IFERROR(VLOOKUP(B239,Mat_Baz!$A$2:$F$300,5,FALSE),"0")</f>
        <v>66.500000000000000</v>
      </c>
      <c r="R239" s="32">
        <f>IFERROR(VLOOKUP(B239,Mat_Baz!$A$2:$F$300,6,FALSE),"0")</f>
        <v>133</v>
      </c>
    </row>
    <row r="240" spans="1:18" x14ac:dyDescent="0.2">
      <c r="A240" t="s">
        <v>22</v>
      </c>
      <c r="B240">
        <v>14008</v>
      </c>
      <c r="C240" t="s">
        <v>150</v>
      </c>
      <c r="D240" s="32">
        <f>IFERROR(VLOOKUP(B240,Rus_USPEH!$A$2:$C$300,3,FALSE),"0")</f>
        <v>1</v>
      </c>
      <c r="E240" s="32">
        <f>IFERROR(VLOOKUP(B240,Mat_Prof_USPEH!$A$2:$C$300,3,FALSE),"0")</f>
        <v>1</v>
      </c>
      <c r="F240" s="32">
        <f>IFERROR(VLOOKUP(B240,Mat_Baz_USPEH!$A$2:$C$300,3,FALSE),"0")</f>
        <v>1</v>
      </c>
      <c r="G240">
        <f>IFERROR(VLOOKUP(B240,Rus!B:G,3,FALSE),"0")</f>
        <v>2</v>
      </c>
      <c r="H240" t="str">
        <f>IFERROR(VLOOKUP(B240,Rus!B:G,4,FALSE),"0")</f>
        <v>Русский язык</v>
      </c>
      <c r="I240" t="str">
        <f>IFERROR(VLOOKUP(B240,Rus!B:G,5,FALSE),"0")</f>
        <v>73.000000000000000</v>
      </c>
      <c r="J240">
        <f>IFERROR(VLOOKUP(B240,Rus!B:G,6,FALSE),"0")</f>
        <v>146</v>
      </c>
      <c r="K240" s="32">
        <f>IFERROR(VLOOKUP(B240,Mat_Prof!$A$2:$G$300,3,FALSE),"0")</f>
        <v>1</v>
      </c>
      <c r="L240" s="32" t="str">
        <f>IFERROR(VLOOKUP(B240,Mat_Prof!$A$2:$E$300,4,FALSE),"0")</f>
        <v>Математика профильная</v>
      </c>
      <c r="M240" s="32" t="str">
        <f>IFERROR(VLOOKUP(B240,Mat_Prof!$A$2:$G$300,5,FALSE),"0")</f>
        <v>68.000000000000000</v>
      </c>
      <c r="N240" s="32">
        <f>IFERROR(VLOOKUP(B240,Mat_Prof!$A$2:$G$300,6,FALSE),"0")</f>
        <v>68</v>
      </c>
      <c r="O240" s="32">
        <f>IFERROR(VLOOKUP(B240,Mat_Baz!$A$2:$F$300,3,FALSE),"0")</f>
        <v>1</v>
      </c>
      <c r="P240" s="32" t="str">
        <f>IFERROR(VLOOKUP(B240,Mat_Baz!$A$2:$F$300,4,FALSE),"0")</f>
        <v>Математика базовая</v>
      </c>
      <c r="Q240" s="32" t="str">
        <f>IFERROR(VLOOKUP(B240,Mat_Baz!$A$2:$F$300,5,FALSE),"0")</f>
        <v>76.000000000000000</v>
      </c>
      <c r="R240" s="32">
        <f>IFERROR(VLOOKUP(B240,Mat_Baz!$A$2:$F$300,6,FALSE),"0")</f>
        <v>76</v>
      </c>
    </row>
    <row r="241" spans="1:18" x14ac:dyDescent="0.2">
      <c r="A241" t="s">
        <v>22</v>
      </c>
      <c r="B241">
        <v>14012</v>
      </c>
      <c r="C241" t="s">
        <v>905</v>
      </c>
      <c r="D241" s="32" t="str">
        <f>IFERROR(VLOOKUP(B241,Rus_USPEH!$A$2:$C$300,3,FALSE),"0")</f>
        <v>0</v>
      </c>
      <c r="E241" s="32" t="str">
        <f>IFERROR(VLOOKUP(B241,Mat_Prof_USPEH!$A$2:$C$300,3,FALSE),"0")</f>
        <v>0</v>
      </c>
      <c r="F241" s="32" t="str">
        <f>IFERROR(VLOOKUP(B241,Mat_Baz_USPEH!$A$2:$C$300,3,FALSE),"0")</f>
        <v>0</v>
      </c>
      <c r="G241" t="str">
        <f>IFERROR(VLOOKUP(B241,Rus!B:G,3,FALSE),"0")</f>
        <v>0</v>
      </c>
      <c r="H241" t="str">
        <f>IFERROR(VLOOKUP(B241,Rus!B:G,4,FALSE),"0")</f>
        <v>0</v>
      </c>
      <c r="I241" t="str">
        <f>IFERROR(VLOOKUP(B241,Rus!B:G,5,FALSE),"0")</f>
        <v>0</v>
      </c>
      <c r="J241" t="str">
        <f>IFERROR(VLOOKUP(B241,Rus!B:G,6,FALSE),"0")</f>
        <v>0</v>
      </c>
      <c r="K241" s="32" t="str">
        <f>IFERROR(VLOOKUP(B241,Mat_Prof!$A$2:$G$300,3,FALSE),"0")</f>
        <v>0</v>
      </c>
      <c r="L241" s="32" t="str">
        <f>IFERROR(VLOOKUP(B241,Mat_Prof!$A$2:$E$300,4,FALSE),"0")</f>
        <v>0</v>
      </c>
      <c r="M241" s="32" t="str">
        <f>IFERROR(VLOOKUP(B241,Mat_Prof!$A$2:$G$300,5,FALSE),"0")</f>
        <v>0</v>
      </c>
      <c r="N241" s="32" t="str">
        <f>IFERROR(VLOOKUP(B241,Mat_Prof!$A$2:$G$300,6,FALSE),"0")</f>
        <v>0</v>
      </c>
      <c r="O241" s="32" t="str">
        <f>IFERROR(VLOOKUP(B241,Mat_Baz!$A$2:$F$300,3,FALSE),"0")</f>
        <v>0</v>
      </c>
      <c r="P241" s="32" t="str">
        <f>IFERROR(VLOOKUP(B241,Mat_Baz!$A$2:$F$300,4,FALSE),"0")</f>
        <v>0</v>
      </c>
      <c r="Q241" s="32" t="str">
        <f>IFERROR(VLOOKUP(B241,Mat_Baz!$A$2:$F$300,5,FALSE),"0")</f>
        <v>0</v>
      </c>
      <c r="R241" s="32" t="str">
        <f>IFERROR(VLOOKUP(B241,Mat_Baz!$A$2:$F$300,6,FALSE),"0")</f>
        <v>0</v>
      </c>
    </row>
    <row r="242" spans="1:18" x14ac:dyDescent="0.2">
      <c r="A242" t="s">
        <v>23</v>
      </c>
      <c r="B242">
        <v>15009</v>
      </c>
      <c r="C242" t="s">
        <v>906</v>
      </c>
      <c r="D242" s="32" t="str">
        <f>IFERROR(VLOOKUP(B242,Rus_USPEH!$A$2:$C$300,3,FALSE),"0")</f>
        <v>0</v>
      </c>
      <c r="E242" s="32" t="str">
        <f>IFERROR(VLOOKUP(B242,Mat_Prof_USPEH!$A$2:$C$300,3,FALSE),"0")</f>
        <v>0</v>
      </c>
      <c r="F242" s="32" t="str">
        <f>IFERROR(VLOOKUP(B242,Mat_Baz_USPEH!$A$2:$C$300,3,FALSE),"0")</f>
        <v>0</v>
      </c>
      <c r="G242" t="str">
        <f>IFERROR(VLOOKUP(B242,Rus!B:G,3,FALSE),"0")</f>
        <v>0</v>
      </c>
      <c r="H242" t="str">
        <f>IFERROR(VLOOKUP(B242,Rus!B:G,4,FALSE),"0")</f>
        <v>0</v>
      </c>
      <c r="I242" t="str">
        <f>IFERROR(VLOOKUP(B242,Rus!B:G,5,FALSE),"0")</f>
        <v>0</v>
      </c>
      <c r="J242" t="str">
        <f>IFERROR(VLOOKUP(B242,Rus!B:G,6,FALSE),"0")</f>
        <v>0</v>
      </c>
      <c r="K242" s="32" t="str">
        <f>IFERROR(VLOOKUP(B242,Mat_Prof!$A$2:$G$300,3,FALSE),"0")</f>
        <v>0</v>
      </c>
      <c r="L242" s="32" t="str">
        <f>IFERROR(VLOOKUP(B242,Mat_Prof!$A$2:$E$300,4,FALSE),"0")</f>
        <v>0</v>
      </c>
      <c r="M242" s="32" t="str">
        <f>IFERROR(VLOOKUP(B242,Mat_Prof!$A$2:$G$300,5,FALSE),"0")</f>
        <v>0</v>
      </c>
      <c r="N242" s="32" t="str">
        <f>IFERROR(VLOOKUP(B242,Mat_Prof!$A$2:$G$300,6,FALSE),"0")</f>
        <v>0</v>
      </c>
      <c r="O242" s="32" t="str">
        <f>IFERROR(VLOOKUP(B242,Mat_Baz!$A$2:$F$300,3,FALSE),"0")</f>
        <v>0</v>
      </c>
      <c r="P242" s="32" t="str">
        <f>IFERROR(VLOOKUP(B242,Mat_Baz!$A$2:$F$300,4,FALSE),"0")</f>
        <v>0</v>
      </c>
      <c r="Q242" s="32" t="str">
        <f>IFERROR(VLOOKUP(B242,Mat_Baz!$A$2:$F$300,5,FALSE),"0")</f>
        <v>0</v>
      </c>
      <c r="R242" s="32" t="str">
        <f>IFERROR(VLOOKUP(B242,Mat_Baz!$A$2:$F$300,6,FALSE),"0")</f>
        <v>0</v>
      </c>
    </row>
    <row r="243" spans="1:18" x14ac:dyDescent="0.2">
      <c r="A243" t="s">
        <v>23</v>
      </c>
      <c r="B243">
        <v>15512</v>
      </c>
      <c r="C243" t="s">
        <v>907</v>
      </c>
      <c r="D243" s="32" t="str">
        <f>IFERROR(VLOOKUP(B243,Rus_USPEH!$A$2:$C$300,3,FALSE),"0")</f>
        <v>0</v>
      </c>
      <c r="E243" s="32" t="str">
        <f>IFERROR(VLOOKUP(B243,Mat_Prof_USPEH!$A$2:$C$300,3,FALSE),"0")</f>
        <v>0</v>
      </c>
      <c r="F243" s="32" t="str">
        <f>IFERROR(VLOOKUP(B243,Mat_Baz_USPEH!$A$2:$C$300,3,FALSE),"0")</f>
        <v>0</v>
      </c>
      <c r="G243" t="str">
        <f>IFERROR(VLOOKUP(B243,Rus!B:G,3,FALSE),"0")</f>
        <v>0</v>
      </c>
      <c r="H243" t="str">
        <f>IFERROR(VLOOKUP(B243,Rus!B:G,4,FALSE),"0")</f>
        <v>0</v>
      </c>
      <c r="I243" t="str">
        <f>IFERROR(VLOOKUP(B243,Rus!B:G,5,FALSE),"0")</f>
        <v>0</v>
      </c>
      <c r="J243" t="str">
        <f>IFERROR(VLOOKUP(B243,Rus!B:G,6,FALSE),"0")</f>
        <v>0</v>
      </c>
      <c r="K243" s="32" t="str">
        <f>IFERROR(VLOOKUP(B243,Mat_Prof!$A$2:$G$300,3,FALSE),"0")</f>
        <v>0</v>
      </c>
      <c r="L243" s="32" t="str">
        <f>IFERROR(VLOOKUP(B243,Mat_Prof!$A$2:$E$300,4,FALSE),"0")</f>
        <v>0</v>
      </c>
      <c r="M243" s="32" t="str">
        <f>IFERROR(VLOOKUP(B243,Mat_Prof!$A$2:$G$300,5,FALSE),"0")</f>
        <v>0</v>
      </c>
      <c r="N243" s="32" t="str">
        <f>IFERROR(VLOOKUP(B243,Mat_Prof!$A$2:$G$300,6,FALSE),"0")</f>
        <v>0</v>
      </c>
      <c r="O243" s="32" t="str">
        <f>IFERROR(VLOOKUP(B243,Mat_Baz!$A$2:$F$300,3,FALSE),"0")</f>
        <v>0</v>
      </c>
      <c r="P243" s="32" t="str">
        <f>IFERROR(VLOOKUP(B243,Mat_Baz!$A$2:$F$300,4,FALSE),"0")</f>
        <v>0</v>
      </c>
      <c r="Q243" s="32" t="str">
        <f>IFERROR(VLOOKUP(B243,Mat_Baz!$A$2:$F$300,5,FALSE),"0")</f>
        <v>0</v>
      </c>
      <c r="R243" s="32" t="str">
        <f>IFERROR(VLOOKUP(B243,Mat_Baz!$A$2:$F$300,6,FALSE),"0")</f>
        <v>0</v>
      </c>
    </row>
    <row r="244" spans="1:18" x14ac:dyDescent="0.2">
      <c r="A244" t="s">
        <v>23</v>
      </c>
      <c r="B244">
        <v>15011</v>
      </c>
      <c r="C244" t="s">
        <v>578</v>
      </c>
      <c r="D244" s="32">
        <f>IFERROR(VLOOKUP(B244,Rus_USPEH!$A$2:$C$300,3,FALSE),"0")</f>
        <v>1</v>
      </c>
      <c r="E244" s="32">
        <f>IFERROR(VLOOKUP(B244,Mat_Prof_USPEH!$A$2:$C$300,3,FALSE),"0")</f>
        <v>1</v>
      </c>
      <c r="F244" s="32">
        <f>IFERROR(VLOOKUP(B244,Mat_Baz_USPEH!$A$2:$C$300,3,FALSE),"0")</f>
        <v>4</v>
      </c>
      <c r="G244">
        <f>IFERROR(VLOOKUP(B244,Rus!B:G,3,FALSE),"0")</f>
        <v>5</v>
      </c>
      <c r="H244" t="str">
        <f>IFERROR(VLOOKUP(B244,Rus!B:G,4,FALSE),"0")</f>
        <v>Русский язык</v>
      </c>
      <c r="I244" t="str">
        <f>IFERROR(VLOOKUP(B244,Rus!B:G,5,FALSE),"0")</f>
        <v>65.200000000000000</v>
      </c>
      <c r="J244">
        <f>IFERROR(VLOOKUP(B244,Rus!B:G,6,FALSE),"0")</f>
        <v>326</v>
      </c>
      <c r="K244" s="32">
        <f>IFERROR(VLOOKUP(B244,Mat_Prof!$A$2:$G$300,3,FALSE),"0")</f>
        <v>1</v>
      </c>
      <c r="L244" s="32" t="str">
        <f>IFERROR(VLOOKUP(B244,Mat_Prof!$A$2:$E$300,4,FALSE),"0")</f>
        <v>Математика профильная</v>
      </c>
      <c r="M244" s="32" t="str">
        <f>IFERROR(VLOOKUP(B244,Mat_Prof!$A$2:$G$300,5,FALSE),"0")</f>
        <v>68.000000000000000</v>
      </c>
      <c r="N244" s="32">
        <f>IFERROR(VLOOKUP(B244,Mat_Prof!$A$2:$G$300,6,FALSE),"0")</f>
        <v>68</v>
      </c>
      <c r="O244" s="32">
        <f>IFERROR(VLOOKUP(B244,Mat_Baz!$A$2:$F$300,3,FALSE),"0")</f>
        <v>4</v>
      </c>
      <c r="P244" s="32" t="str">
        <f>IFERROR(VLOOKUP(B244,Mat_Baz!$A$2:$F$300,4,FALSE),"0")</f>
        <v>Математика базовая</v>
      </c>
      <c r="Q244" s="32" t="str">
        <f>IFERROR(VLOOKUP(B244,Mat_Baz!$A$2:$F$300,5,FALSE),"0")</f>
        <v>71.250000000000000</v>
      </c>
      <c r="R244" s="32">
        <f>IFERROR(VLOOKUP(B244,Mat_Baz!$A$2:$F$300,6,FALSE),"0")</f>
        <v>285</v>
      </c>
    </row>
    <row r="245" spans="1:18" x14ac:dyDescent="0.2">
      <c r="A245" t="s">
        <v>23</v>
      </c>
      <c r="B245">
        <v>15007</v>
      </c>
      <c r="C245" t="s">
        <v>573</v>
      </c>
      <c r="D245" s="32">
        <f>IFERROR(VLOOKUP(B245,Rus_USPEH!$A$2:$C$300,3,FALSE),"0")</f>
        <v>6</v>
      </c>
      <c r="E245" s="32">
        <f>IFERROR(VLOOKUP(B245,Mat_Prof_USPEH!$A$2:$C$300,3,FALSE),"0")</f>
        <v>6</v>
      </c>
      <c r="F245" s="32">
        <f>IFERROR(VLOOKUP(B245,Mat_Baz_USPEH!$A$2:$C$300,3,FALSE),"0")</f>
        <v>2</v>
      </c>
      <c r="G245">
        <f>IFERROR(VLOOKUP(B245,Rus!B:G,3,FALSE),"0")</f>
        <v>8</v>
      </c>
      <c r="H245" t="str">
        <f>IFERROR(VLOOKUP(B245,Rus!B:G,4,FALSE),"0")</f>
        <v>Русский язык</v>
      </c>
      <c r="I245" t="str">
        <f>IFERROR(VLOOKUP(B245,Rus!B:G,5,FALSE),"0")</f>
        <v>58.125000000000000</v>
      </c>
      <c r="J245">
        <f>IFERROR(VLOOKUP(B245,Rus!B:G,6,FALSE),"0")</f>
        <v>465</v>
      </c>
      <c r="K245" s="32">
        <f>IFERROR(VLOOKUP(B245,Mat_Prof!$A$2:$G$300,3,FALSE),"0")</f>
        <v>6</v>
      </c>
      <c r="L245" s="32" t="str">
        <f>IFERROR(VLOOKUP(B245,Mat_Prof!$A$2:$E$300,4,FALSE),"0")</f>
        <v>Математика профильная</v>
      </c>
      <c r="M245" s="32" t="str">
        <f>IFERROR(VLOOKUP(B245,Mat_Prof!$A$2:$G$300,5,FALSE),"0")</f>
        <v>50.500000000000000</v>
      </c>
      <c r="N245" s="32">
        <f>IFERROR(VLOOKUP(B245,Mat_Prof!$A$2:$G$300,6,FALSE),"0")</f>
        <v>303</v>
      </c>
      <c r="O245" s="32">
        <f>IFERROR(VLOOKUP(B245,Mat_Baz!$A$2:$F$300,3,FALSE),"0")</f>
        <v>2</v>
      </c>
      <c r="P245" s="32" t="str">
        <f>IFERROR(VLOOKUP(B245,Mat_Baz!$A$2:$F$300,4,FALSE),"0")</f>
        <v>Математика базовая</v>
      </c>
      <c r="Q245" s="32" t="str">
        <f>IFERROR(VLOOKUP(B245,Mat_Baz!$A$2:$F$300,5,FALSE),"0")</f>
        <v>59.500000000000000</v>
      </c>
      <c r="R245" s="32">
        <f>IFERROR(VLOOKUP(B245,Mat_Baz!$A$2:$F$300,6,FALSE),"0")</f>
        <v>119</v>
      </c>
    </row>
    <row r="246" spans="1:18" x14ac:dyDescent="0.2">
      <c r="A246" t="s">
        <v>23</v>
      </c>
      <c r="B246">
        <v>15010</v>
      </c>
      <c r="C246" t="s">
        <v>577</v>
      </c>
      <c r="D246" s="32">
        <f>IFERROR(VLOOKUP(B246,Rus_USPEH!$A$2:$C$300,3,FALSE),"0")</f>
        <v>1</v>
      </c>
      <c r="E246" s="32">
        <f>IFERROR(VLOOKUP(B246,Mat_Prof_USPEH!$A$2:$C$300,3,FALSE),"0")</f>
        <v>1</v>
      </c>
      <c r="F246" s="32" t="str">
        <f>IFERROR(VLOOKUP(B246,Mat_Baz_USPEH!$A$2:$C$300,3,FALSE),"0")</f>
        <v>0</v>
      </c>
      <c r="G246">
        <f>IFERROR(VLOOKUP(B246,Rus!B:G,3,FALSE),"0")</f>
        <v>1</v>
      </c>
      <c r="H246" t="str">
        <f>IFERROR(VLOOKUP(B246,Rus!B:G,4,FALSE),"0")</f>
        <v>Русский язык</v>
      </c>
      <c r="I246" t="str">
        <f>IFERROR(VLOOKUP(B246,Rus!B:G,5,FALSE),"0")</f>
        <v>70.000000000000000</v>
      </c>
      <c r="J246">
        <f>IFERROR(VLOOKUP(B246,Rus!B:G,6,FALSE),"0")</f>
        <v>70</v>
      </c>
      <c r="K246" s="32">
        <f>IFERROR(VLOOKUP(B246,Mat_Prof!$A$2:$G$300,3,FALSE),"0")</f>
        <v>1</v>
      </c>
      <c r="L246" s="32" t="str">
        <f>IFERROR(VLOOKUP(B246,Mat_Prof!$A$2:$E$300,4,FALSE),"0")</f>
        <v>Математика профильная</v>
      </c>
      <c r="M246" s="32" t="str">
        <f>IFERROR(VLOOKUP(B246,Mat_Prof!$A$2:$G$300,5,FALSE),"0")</f>
        <v>52.000000000000000</v>
      </c>
      <c r="N246" s="32">
        <f>IFERROR(VLOOKUP(B246,Mat_Prof!$A$2:$G$300,6,FALSE),"0")</f>
        <v>52</v>
      </c>
      <c r="O246" s="32" t="str">
        <f>IFERROR(VLOOKUP(B246,Mat_Baz!$A$2:$F$300,3,FALSE),"0")</f>
        <v>0</v>
      </c>
      <c r="P246" s="32" t="str">
        <f>IFERROR(VLOOKUP(B246,Mat_Baz!$A$2:$F$300,4,FALSE),"0")</f>
        <v>0</v>
      </c>
      <c r="Q246" s="32" t="str">
        <f>IFERROR(VLOOKUP(B246,Mat_Baz!$A$2:$F$300,5,FALSE),"0")</f>
        <v>0</v>
      </c>
      <c r="R246" s="32" t="str">
        <f>IFERROR(VLOOKUP(B246,Mat_Baz!$A$2:$F$300,6,FALSE),"0")</f>
        <v>0</v>
      </c>
    </row>
    <row r="247" spans="1:18" x14ac:dyDescent="0.2">
      <c r="A247" t="s">
        <v>23</v>
      </c>
      <c r="B247">
        <v>15005</v>
      </c>
      <c r="C247" t="s">
        <v>572</v>
      </c>
      <c r="D247" s="32">
        <f>IFERROR(VLOOKUP(B247,Rus_USPEH!$A$2:$C$300,3,FALSE),"0")</f>
        <v>3</v>
      </c>
      <c r="E247" s="32">
        <f>IFERROR(VLOOKUP(B247,Mat_Prof_USPEH!$A$2:$C$300,3,FALSE),"0")</f>
        <v>3</v>
      </c>
      <c r="F247" s="32">
        <f>IFERROR(VLOOKUP(B247,Mat_Baz_USPEH!$A$2:$C$300,3,FALSE),"0")</f>
        <v>8</v>
      </c>
      <c r="G247">
        <f>IFERROR(VLOOKUP(B247,Rus!B:G,3,FALSE),"0")</f>
        <v>12</v>
      </c>
      <c r="H247" t="str">
        <f>IFERROR(VLOOKUP(B247,Rus!B:G,4,FALSE),"0")</f>
        <v>Русский язык</v>
      </c>
      <c r="I247" t="str">
        <f>IFERROR(VLOOKUP(B247,Rus!B:G,5,FALSE),"0")</f>
        <v>56.666666666666666</v>
      </c>
      <c r="J247">
        <f>IFERROR(VLOOKUP(B247,Rus!B:G,6,FALSE),"0")</f>
        <v>680</v>
      </c>
      <c r="K247" s="32">
        <f>IFERROR(VLOOKUP(B247,Mat_Prof!$A$2:$G$300,3,FALSE),"0")</f>
        <v>3</v>
      </c>
      <c r="L247" s="32" t="str">
        <f>IFERROR(VLOOKUP(B247,Mat_Prof!$A$2:$E$300,4,FALSE),"0")</f>
        <v>Математика профильная</v>
      </c>
      <c r="M247" s="32" t="str">
        <f>IFERROR(VLOOKUP(B247,Mat_Prof!$A$2:$G$300,5,FALSE),"0")</f>
        <v>64.000000000000000</v>
      </c>
      <c r="N247" s="32">
        <f>IFERROR(VLOOKUP(B247,Mat_Prof!$A$2:$G$300,6,FALSE),"0")</f>
        <v>192</v>
      </c>
      <c r="O247" s="32">
        <f>IFERROR(VLOOKUP(B247,Mat_Baz!$A$2:$F$300,3,FALSE),"0")</f>
        <v>9</v>
      </c>
      <c r="P247" s="32" t="str">
        <f>IFERROR(VLOOKUP(B247,Mat_Baz!$A$2:$F$300,4,FALSE),"0")</f>
        <v>Математика базовая</v>
      </c>
      <c r="Q247" s="32" t="str">
        <f>IFERROR(VLOOKUP(B247,Mat_Baz!$A$2:$F$300,5,FALSE),"0")</f>
        <v>73.555555555555555</v>
      </c>
      <c r="R247" s="32">
        <f>IFERROR(VLOOKUP(B247,Mat_Baz!$A$2:$F$300,6,FALSE),"0")</f>
        <v>662</v>
      </c>
    </row>
    <row r="248" spans="1:18" x14ac:dyDescent="0.2">
      <c r="A248" t="s">
        <v>23</v>
      </c>
      <c r="B248">
        <v>15008</v>
      </c>
      <c r="C248" t="s">
        <v>575</v>
      </c>
      <c r="D248" s="32">
        <f>IFERROR(VLOOKUP(B248,Rus_USPEH!$A$2:$C$300,3,FALSE),"0")</f>
        <v>3</v>
      </c>
      <c r="E248" s="32">
        <f>IFERROR(VLOOKUP(B248,Mat_Prof_USPEH!$A$2:$C$300,3,FALSE),"0")</f>
        <v>3</v>
      </c>
      <c r="F248" s="32">
        <f>IFERROR(VLOOKUP(B248,Mat_Baz_USPEH!$A$2:$C$300,3,FALSE),"0")</f>
        <v>1</v>
      </c>
      <c r="G248">
        <f>IFERROR(VLOOKUP(B248,Rus!B:G,3,FALSE),"0")</f>
        <v>4</v>
      </c>
      <c r="H248" t="str">
        <f>IFERROR(VLOOKUP(B248,Rus!B:G,4,FALSE),"0")</f>
        <v>Русский язык</v>
      </c>
      <c r="I248" t="str">
        <f>IFERROR(VLOOKUP(B248,Rus!B:G,5,FALSE),"0")</f>
        <v>64.250000000000000</v>
      </c>
      <c r="J248">
        <f>IFERROR(VLOOKUP(B248,Rus!B:G,6,FALSE),"0")</f>
        <v>257</v>
      </c>
      <c r="K248" s="32">
        <f>IFERROR(VLOOKUP(B248,Mat_Prof!$A$2:$G$300,3,FALSE),"0")</f>
        <v>3</v>
      </c>
      <c r="L248" s="32" t="str">
        <f>IFERROR(VLOOKUP(B248,Mat_Prof!$A$2:$E$300,4,FALSE),"0")</f>
        <v>Математика профильная</v>
      </c>
      <c r="M248" s="32" t="str">
        <f>IFERROR(VLOOKUP(B248,Mat_Prof!$A$2:$G$300,5,FALSE),"0")</f>
        <v>51.333333333333333</v>
      </c>
      <c r="N248" s="32">
        <f>IFERROR(VLOOKUP(B248,Mat_Prof!$A$2:$G$300,6,FALSE),"0")</f>
        <v>154</v>
      </c>
      <c r="O248" s="32">
        <f>IFERROR(VLOOKUP(B248,Mat_Baz!$A$2:$F$300,3,FALSE),"0")</f>
        <v>1</v>
      </c>
      <c r="P248" s="32" t="str">
        <f>IFERROR(VLOOKUP(B248,Mat_Baz!$A$2:$F$300,4,FALSE),"0")</f>
        <v>Математика базовая</v>
      </c>
      <c r="Q248" s="32" t="str">
        <f>IFERROR(VLOOKUP(B248,Mat_Baz!$A$2:$F$300,5,FALSE),"0")</f>
        <v>48.000000000000000</v>
      </c>
      <c r="R248" s="32">
        <f>IFERROR(VLOOKUP(B248,Mat_Baz!$A$2:$F$300,6,FALSE),"0")</f>
        <v>48</v>
      </c>
    </row>
    <row r="249" spans="1:18" x14ac:dyDescent="0.2">
      <c r="A249" t="s">
        <v>23</v>
      </c>
      <c r="B249">
        <v>15001</v>
      </c>
      <c r="C249" t="s">
        <v>151</v>
      </c>
      <c r="D249" s="32">
        <f>IFERROR(VLOOKUP(B249,Rus_USPEH!$A$2:$C$300,3,FALSE),"0")</f>
        <v>10</v>
      </c>
      <c r="E249" s="32">
        <f>IFERROR(VLOOKUP(B249,Mat_Prof_USPEH!$A$2:$C$300,3,FALSE),"0")</f>
        <v>10</v>
      </c>
      <c r="F249" s="32">
        <f>IFERROR(VLOOKUP(B249,Mat_Baz_USPEH!$A$2:$C$300,3,FALSE),"0")</f>
        <v>13</v>
      </c>
      <c r="G249">
        <f>IFERROR(VLOOKUP(B249,Rus!B:G,3,FALSE),"0")</f>
        <v>23</v>
      </c>
      <c r="H249" t="str">
        <f>IFERROR(VLOOKUP(B249,Rus!B:G,4,FALSE),"0")</f>
        <v>Русский язык</v>
      </c>
      <c r="I249" t="str">
        <f>IFERROR(VLOOKUP(B249,Rus!B:G,5,FALSE),"0")</f>
        <v>65.695652173913043</v>
      </c>
      <c r="J249">
        <f>IFERROR(VLOOKUP(B249,Rus!B:G,6,FALSE),"0")</f>
        <v>1511</v>
      </c>
      <c r="K249" s="32">
        <f>IFERROR(VLOOKUP(B249,Mat_Prof!$A$2:$G$300,3,FALSE),"0")</f>
        <v>10</v>
      </c>
      <c r="L249" s="32" t="str">
        <f>IFERROR(VLOOKUP(B249,Mat_Prof!$A$2:$E$300,4,FALSE),"0")</f>
        <v>Математика профильная</v>
      </c>
      <c r="M249" s="32" t="str">
        <f>IFERROR(VLOOKUP(B249,Mat_Prof!$A$2:$G$300,5,FALSE),"0")</f>
        <v>64.000000000000000</v>
      </c>
      <c r="N249" s="32">
        <f>IFERROR(VLOOKUP(B249,Mat_Prof!$A$2:$G$300,6,FALSE),"0")</f>
        <v>640</v>
      </c>
      <c r="O249" s="32">
        <f>IFERROR(VLOOKUP(B249,Mat_Baz!$A$2:$F$300,3,FALSE),"0")</f>
        <v>13</v>
      </c>
      <c r="P249" s="32" t="str">
        <f>IFERROR(VLOOKUP(B249,Mat_Baz!$A$2:$F$300,4,FALSE),"0")</f>
        <v>Математика базовая</v>
      </c>
      <c r="Q249" s="32" t="str">
        <f>IFERROR(VLOOKUP(B249,Mat_Baz!$A$2:$F$300,5,FALSE),"0")</f>
        <v>81.076923076923076</v>
      </c>
      <c r="R249" s="32">
        <f>IFERROR(VLOOKUP(B249,Mat_Baz!$A$2:$F$300,6,FALSE),"0")</f>
        <v>1054</v>
      </c>
    </row>
    <row r="250" spans="1:18" x14ac:dyDescent="0.2">
      <c r="A250" t="s">
        <v>23</v>
      </c>
      <c r="B250">
        <v>15004</v>
      </c>
      <c r="C250" t="s">
        <v>570</v>
      </c>
      <c r="D250" s="32">
        <f>IFERROR(VLOOKUP(B250,Rus_USPEH!$A$2:$C$300,3,FALSE),"0")</f>
        <v>5</v>
      </c>
      <c r="E250" s="32">
        <f>IFERROR(VLOOKUP(B250,Mat_Prof_USPEH!$A$2:$C$300,3,FALSE),"0")</f>
        <v>5</v>
      </c>
      <c r="F250" s="32">
        <f>IFERROR(VLOOKUP(B250,Mat_Baz_USPEH!$A$2:$C$300,3,FALSE),"0")</f>
        <v>3</v>
      </c>
      <c r="G250">
        <f>IFERROR(VLOOKUP(B250,Rus!B:G,3,FALSE),"0")</f>
        <v>8</v>
      </c>
      <c r="H250" t="str">
        <f>IFERROR(VLOOKUP(B250,Rus!B:G,4,FALSE),"0")</f>
        <v>Русский язык</v>
      </c>
      <c r="I250" t="str">
        <f>IFERROR(VLOOKUP(B250,Rus!B:G,5,FALSE),"0")</f>
        <v>69.375000000000000</v>
      </c>
      <c r="J250">
        <f>IFERROR(VLOOKUP(B250,Rus!B:G,6,FALSE),"0")</f>
        <v>555</v>
      </c>
      <c r="K250" s="32">
        <f>IFERROR(VLOOKUP(B250,Mat_Prof!$A$2:$G$300,3,FALSE),"0")</f>
        <v>5</v>
      </c>
      <c r="L250" s="32" t="str">
        <f>IFERROR(VLOOKUP(B250,Mat_Prof!$A$2:$E$300,4,FALSE),"0")</f>
        <v>Математика профильная</v>
      </c>
      <c r="M250" s="32" t="str">
        <f>IFERROR(VLOOKUP(B250,Mat_Prof!$A$2:$G$300,5,FALSE),"0")</f>
        <v>59.000000000000000</v>
      </c>
      <c r="N250" s="32">
        <f>IFERROR(VLOOKUP(B250,Mat_Prof!$A$2:$G$300,6,FALSE),"0")</f>
        <v>295</v>
      </c>
      <c r="O250" s="32">
        <f>IFERROR(VLOOKUP(B250,Mat_Baz!$A$2:$F$300,3,FALSE),"0")</f>
        <v>3</v>
      </c>
      <c r="P250" s="32" t="str">
        <f>IFERROR(VLOOKUP(B250,Mat_Baz!$A$2:$F$300,4,FALSE),"0")</f>
        <v>Математика базовая</v>
      </c>
      <c r="Q250" s="32" t="str">
        <f>IFERROR(VLOOKUP(B250,Mat_Baz!$A$2:$F$300,5,FALSE),"0")</f>
        <v>74.666666666666666</v>
      </c>
      <c r="R250" s="32">
        <f>IFERROR(VLOOKUP(B250,Mat_Baz!$A$2:$F$300,6,FALSE),"0")</f>
        <v>224</v>
      </c>
    </row>
    <row r="251" spans="1:18" x14ac:dyDescent="0.2">
      <c r="A251" t="s">
        <v>23</v>
      </c>
      <c r="B251">
        <v>15006</v>
      </c>
      <c r="C251" t="s">
        <v>908</v>
      </c>
      <c r="D251" s="32" t="str">
        <f>IFERROR(VLOOKUP(B251,Rus_USPEH!$A$2:$C$300,3,FALSE),"0")</f>
        <v>0</v>
      </c>
      <c r="E251" s="32" t="str">
        <f>IFERROR(VLOOKUP(B251,Mat_Prof_USPEH!$A$2:$C$300,3,FALSE),"0")</f>
        <v>0</v>
      </c>
      <c r="F251" s="32" t="str">
        <f>IFERROR(VLOOKUP(B251,Mat_Baz_USPEH!$A$2:$C$300,3,FALSE),"0")</f>
        <v>0</v>
      </c>
      <c r="G251" t="str">
        <f>IFERROR(VLOOKUP(B251,Rus!B:G,3,FALSE),"0")</f>
        <v>0</v>
      </c>
      <c r="H251" t="str">
        <f>IFERROR(VLOOKUP(B251,Rus!B:G,4,FALSE),"0")</f>
        <v>0</v>
      </c>
      <c r="I251" t="str">
        <f>IFERROR(VLOOKUP(B251,Rus!B:G,5,FALSE),"0")</f>
        <v>0</v>
      </c>
      <c r="J251" t="str">
        <f>IFERROR(VLOOKUP(B251,Rus!B:G,6,FALSE),"0")</f>
        <v>0</v>
      </c>
      <c r="K251" s="32" t="str">
        <f>IFERROR(VLOOKUP(B251,Mat_Prof!$A$2:$G$300,3,FALSE),"0")</f>
        <v>0</v>
      </c>
      <c r="L251" s="32" t="str">
        <f>IFERROR(VLOOKUP(B251,Mat_Prof!$A$2:$E$300,4,FALSE),"0")</f>
        <v>0</v>
      </c>
      <c r="M251" s="32" t="str">
        <f>IFERROR(VLOOKUP(B251,Mat_Prof!$A$2:$G$300,5,FALSE),"0")</f>
        <v>0</v>
      </c>
      <c r="N251" s="32" t="str">
        <f>IFERROR(VLOOKUP(B251,Mat_Prof!$A$2:$G$300,6,FALSE),"0")</f>
        <v>0</v>
      </c>
      <c r="O251" s="32" t="str">
        <f>IFERROR(VLOOKUP(B251,Mat_Baz!$A$2:$F$300,3,FALSE),"0")</f>
        <v>0</v>
      </c>
      <c r="P251" s="32" t="str">
        <f>IFERROR(VLOOKUP(B251,Mat_Baz!$A$2:$F$300,4,FALSE),"0")</f>
        <v>0</v>
      </c>
      <c r="Q251" s="32" t="str">
        <f>IFERROR(VLOOKUP(B251,Mat_Baz!$A$2:$F$300,5,FALSE),"0")</f>
        <v>0</v>
      </c>
      <c r="R251" s="32" t="str">
        <f>IFERROR(VLOOKUP(B251,Mat_Baz!$A$2:$F$300,6,FALSE),"0")</f>
        <v>0</v>
      </c>
    </row>
    <row r="252" spans="1:18" x14ac:dyDescent="0.2">
      <c r="A252" t="s">
        <v>23</v>
      </c>
      <c r="B252">
        <v>15003</v>
      </c>
      <c r="C252" t="s">
        <v>909</v>
      </c>
      <c r="D252" s="32" t="str">
        <f>IFERROR(VLOOKUP(B252,Rus_USPEH!$A$2:$C$300,3,FALSE),"0")</f>
        <v>0</v>
      </c>
      <c r="E252" s="32" t="str">
        <f>IFERROR(VLOOKUP(B252,Mat_Prof_USPEH!$A$2:$C$300,3,FALSE),"0")</f>
        <v>0</v>
      </c>
      <c r="F252" s="32" t="str">
        <f>IFERROR(VLOOKUP(B252,Mat_Baz_USPEH!$A$2:$C$300,3,FALSE),"0")</f>
        <v>0</v>
      </c>
      <c r="G252" t="str">
        <f>IFERROR(VLOOKUP(B252,Rus!B:G,3,FALSE),"0")</f>
        <v>0</v>
      </c>
      <c r="H252" t="str">
        <f>IFERROR(VLOOKUP(B252,Rus!B:G,4,FALSE),"0")</f>
        <v>0</v>
      </c>
      <c r="I252" t="str">
        <f>IFERROR(VLOOKUP(B252,Rus!B:G,5,FALSE),"0")</f>
        <v>0</v>
      </c>
      <c r="J252" t="str">
        <f>IFERROR(VLOOKUP(B252,Rus!B:G,6,FALSE),"0")</f>
        <v>0</v>
      </c>
      <c r="K252" s="32" t="str">
        <f>IFERROR(VLOOKUP(B252,Mat_Prof!$A$2:$G$300,3,FALSE),"0")</f>
        <v>0</v>
      </c>
      <c r="L252" s="32" t="str">
        <f>IFERROR(VLOOKUP(B252,Mat_Prof!$A$2:$E$300,4,FALSE),"0")</f>
        <v>0</v>
      </c>
      <c r="M252" s="32" t="str">
        <f>IFERROR(VLOOKUP(B252,Mat_Prof!$A$2:$G$300,5,FALSE),"0")</f>
        <v>0</v>
      </c>
      <c r="N252" s="32" t="str">
        <f>IFERROR(VLOOKUP(B252,Mat_Prof!$A$2:$G$300,6,FALSE),"0")</f>
        <v>0</v>
      </c>
      <c r="O252" s="32" t="str">
        <f>IFERROR(VLOOKUP(B252,Mat_Baz!$A$2:$F$300,3,FALSE),"0")</f>
        <v>0</v>
      </c>
      <c r="P252" s="32" t="str">
        <f>IFERROR(VLOOKUP(B252,Mat_Baz!$A$2:$F$300,4,FALSE),"0")</f>
        <v>0</v>
      </c>
      <c r="Q252" s="32" t="str">
        <f>IFERROR(VLOOKUP(B252,Mat_Baz!$A$2:$F$300,5,FALSE),"0")</f>
        <v>0</v>
      </c>
      <c r="R252" s="32" t="str">
        <f>IFERROR(VLOOKUP(B252,Mat_Baz!$A$2:$F$300,6,FALSE),"0")</f>
        <v>0</v>
      </c>
    </row>
    <row r="253" spans="1:18" x14ac:dyDescent="0.2">
      <c r="A253" t="s">
        <v>24</v>
      </c>
      <c r="B253">
        <v>16003</v>
      </c>
      <c r="C253" t="s">
        <v>910</v>
      </c>
      <c r="D253" s="32" t="str">
        <f>IFERROR(VLOOKUP(B253,Rus_USPEH!$A$2:$C$300,3,FALSE),"0")</f>
        <v>0</v>
      </c>
      <c r="E253" s="32" t="str">
        <f>IFERROR(VLOOKUP(B253,Mat_Prof_USPEH!$A$2:$C$300,3,FALSE),"0")</f>
        <v>0</v>
      </c>
      <c r="F253" s="32" t="str">
        <f>IFERROR(VLOOKUP(B253,Mat_Baz_USPEH!$A$2:$C$300,3,FALSE),"0")</f>
        <v>0</v>
      </c>
      <c r="G253" t="str">
        <f>IFERROR(VLOOKUP(B253,Rus!B:G,3,FALSE),"0")</f>
        <v>0</v>
      </c>
      <c r="H253" t="str">
        <f>IFERROR(VLOOKUP(B253,Rus!B:G,4,FALSE),"0")</f>
        <v>0</v>
      </c>
      <c r="I253" t="str">
        <f>IFERROR(VLOOKUP(B253,Rus!B:G,5,FALSE),"0")</f>
        <v>0</v>
      </c>
      <c r="J253" t="str">
        <f>IFERROR(VLOOKUP(B253,Rus!B:G,6,FALSE),"0")</f>
        <v>0</v>
      </c>
      <c r="K253" s="32" t="str">
        <f>IFERROR(VLOOKUP(B253,Mat_Prof!$A$2:$G$300,3,FALSE),"0")</f>
        <v>0</v>
      </c>
      <c r="L253" s="32" t="str">
        <f>IFERROR(VLOOKUP(B253,Mat_Prof!$A$2:$E$300,4,FALSE),"0")</f>
        <v>0</v>
      </c>
      <c r="M253" s="32" t="str">
        <f>IFERROR(VLOOKUP(B253,Mat_Prof!$A$2:$G$300,5,FALSE),"0")</f>
        <v>0</v>
      </c>
      <c r="N253" s="32" t="str">
        <f>IFERROR(VLOOKUP(B253,Mat_Prof!$A$2:$G$300,6,FALSE),"0")</f>
        <v>0</v>
      </c>
      <c r="O253" s="32" t="str">
        <f>IFERROR(VLOOKUP(B253,Mat_Baz!$A$2:$F$300,3,FALSE),"0")</f>
        <v>0</v>
      </c>
      <c r="P253" s="32" t="str">
        <f>IFERROR(VLOOKUP(B253,Mat_Baz!$A$2:$F$300,4,FALSE),"0")</f>
        <v>0</v>
      </c>
      <c r="Q253" s="32" t="str">
        <f>IFERROR(VLOOKUP(B253,Mat_Baz!$A$2:$F$300,5,FALSE),"0")</f>
        <v>0</v>
      </c>
      <c r="R253" s="32" t="str">
        <f>IFERROR(VLOOKUP(B253,Mat_Baz!$A$2:$F$300,6,FALSE),"0")</f>
        <v>0</v>
      </c>
    </row>
    <row r="254" spans="1:18" x14ac:dyDescent="0.2">
      <c r="A254" t="s">
        <v>24</v>
      </c>
      <c r="B254">
        <v>16002</v>
      </c>
      <c r="C254" t="s">
        <v>286</v>
      </c>
      <c r="D254" s="32">
        <f>IFERROR(VLOOKUP(B254,Rus_USPEH!$A$2:$C$300,3,FALSE),"0")</f>
        <v>6</v>
      </c>
      <c r="E254" s="32">
        <f>IFERROR(VLOOKUP(B254,Mat_Prof_USPEH!$A$2:$C$300,3,FALSE),"0")</f>
        <v>6</v>
      </c>
      <c r="F254" s="32">
        <f>IFERROR(VLOOKUP(B254,Mat_Baz_USPEH!$A$2:$C$300,3,FALSE),"0")</f>
        <v>6</v>
      </c>
      <c r="G254">
        <f>IFERROR(VLOOKUP(B254,Rus!B:G,3,FALSE),"0")</f>
        <v>12</v>
      </c>
      <c r="H254" t="str">
        <f>IFERROR(VLOOKUP(B254,Rus!B:G,4,FALSE),"0")</f>
        <v>Русский язык</v>
      </c>
      <c r="I254" t="str">
        <f>IFERROR(VLOOKUP(B254,Rus!B:G,5,FALSE),"0")</f>
        <v>59.083333333333333</v>
      </c>
      <c r="J254">
        <f>IFERROR(VLOOKUP(B254,Rus!B:G,6,FALSE),"0")</f>
        <v>709</v>
      </c>
      <c r="K254" s="32">
        <f>IFERROR(VLOOKUP(B254,Mat_Prof!$A$2:$G$300,3,FALSE),"0")</f>
        <v>6</v>
      </c>
      <c r="L254" s="32" t="str">
        <f>IFERROR(VLOOKUP(B254,Mat_Prof!$A$2:$E$300,4,FALSE),"0")</f>
        <v>Математика профильная</v>
      </c>
      <c r="M254" s="32" t="str">
        <f>IFERROR(VLOOKUP(B254,Mat_Prof!$A$2:$G$300,5,FALSE),"0")</f>
        <v>64.000000000000000</v>
      </c>
      <c r="N254" s="32">
        <f>IFERROR(VLOOKUP(B254,Mat_Prof!$A$2:$G$300,6,FALSE),"0")</f>
        <v>384</v>
      </c>
      <c r="O254" s="32">
        <f>IFERROR(VLOOKUP(B254,Mat_Baz!$A$2:$F$300,3,FALSE),"0")</f>
        <v>6</v>
      </c>
      <c r="P254" s="32" t="str">
        <f>IFERROR(VLOOKUP(B254,Mat_Baz!$A$2:$F$300,4,FALSE),"0")</f>
        <v>Математика базовая</v>
      </c>
      <c r="Q254" s="32" t="str">
        <f>IFERROR(VLOOKUP(B254,Mat_Baz!$A$2:$F$300,5,FALSE),"0")</f>
        <v>87.000000000000000</v>
      </c>
      <c r="R254" s="32">
        <f>IFERROR(VLOOKUP(B254,Mat_Baz!$A$2:$F$300,6,FALSE),"0")</f>
        <v>522</v>
      </c>
    </row>
    <row r="255" spans="1:18" x14ac:dyDescent="0.2">
      <c r="A255" t="s">
        <v>24</v>
      </c>
      <c r="B255">
        <v>16005</v>
      </c>
      <c r="C255" t="s">
        <v>911</v>
      </c>
      <c r="D255" s="32" t="str">
        <f>IFERROR(VLOOKUP(B255,Rus_USPEH!$A$2:$C$300,3,FALSE),"0")</f>
        <v>0</v>
      </c>
      <c r="E255" s="32" t="str">
        <f>IFERROR(VLOOKUP(B255,Mat_Prof_USPEH!$A$2:$C$300,3,FALSE),"0")</f>
        <v>0</v>
      </c>
      <c r="F255" s="32" t="str">
        <f>IFERROR(VLOOKUP(B255,Mat_Baz_USPEH!$A$2:$C$300,3,FALSE),"0")</f>
        <v>0</v>
      </c>
      <c r="G255" t="str">
        <f>IFERROR(VLOOKUP(B255,Rus!B:G,3,FALSE),"0")</f>
        <v>0</v>
      </c>
      <c r="H255" t="str">
        <f>IFERROR(VLOOKUP(B255,Rus!B:G,4,FALSE),"0")</f>
        <v>0</v>
      </c>
      <c r="I255" t="str">
        <f>IFERROR(VLOOKUP(B255,Rus!B:G,5,FALSE),"0")</f>
        <v>0</v>
      </c>
      <c r="J255" t="str">
        <f>IFERROR(VLOOKUP(B255,Rus!B:G,6,FALSE),"0")</f>
        <v>0</v>
      </c>
      <c r="K255" s="32" t="str">
        <f>IFERROR(VLOOKUP(B255,Mat_Prof!$A$2:$G$300,3,FALSE),"0")</f>
        <v>0</v>
      </c>
      <c r="L255" s="32" t="str">
        <f>IFERROR(VLOOKUP(B255,Mat_Prof!$A$2:$E$300,4,FALSE),"0")</f>
        <v>0</v>
      </c>
      <c r="M255" s="32" t="str">
        <f>IFERROR(VLOOKUP(B255,Mat_Prof!$A$2:$G$300,5,FALSE),"0")</f>
        <v>0</v>
      </c>
      <c r="N255" s="32" t="str">
        <f>IFERROR(VLOOKUP(B255,Mat_Prof!$A$2:$G$300,6,FALSE),"0")</f>
        <v>0</v>
      </c>
      <c r="O255" s="32" t="str">
        <f>IFERROR(VLOOKUP(B255,Mat_Baz!$A$2:$F$300,3,FALSE),"0")</f>
        <v>0</v>
      </c>
      <c r="P255" s="32" t="str">
        <f>IFERROR(VLOOKUP(B255,Mat_Baz!$A$2:$F$300,4,FALSE),"0")</f>
        <v>0</v>
      </c>
      <c r="Q255" s="32" t="str">
        <f>IFERROR(VLOOKUP(B255,Mat_Baz!$A$2:$F$300,5,FALSE),"0")</f>
        <v>0</v>
      </c>
      <c r="R255" s="32" t="str">
        <f>IFERROR(VLOOKUP(B255,Mat_Baz!$A$2:$F$300,6,FALSE),"0")</f>
        <v>0</v>
      </c>
    </row>
    <row r="256" spans="1:18" x14ac:dyDescent="0.2">
      <c r="A256" t="s">
        <v>24</v>
      </c>
      <c r="B256">
        <v>16001</v>
      </c>
      <c r="C256" t="s">
        <v>285</v>
      </c>
      <c r="D256" s="32">
        <f>IFERROR(VLOOKUP(B256,Rus_USPEH!$A$2:$C$300,3,FALSE),"0")</f>
        <v>4</v>
      </c>
      <c r="E256" s="32">
        <f>IFERROR(VLOOKUP(B256,Mat_Prof_USPEH!$A$2:$C$300,3,FALSE),"0")</f>
        <v>4</v>
      </c>
      <c r="F256" s="32">
        <f>IFERROR(VLOOKUP(B256,Mat_Baz_USPEH!$A$2:$C$300,3,FALSE),"0")</f>
        <v>9</v>
      </c>
      <c r="G256">
        <f>IFERROR(VLOOKUP(B256,Rus!B:G,3,FALSE),"0")</f>
        <v>15</v>
      </c>
      <c r="H256" t="str">
        <f>IFERROR(VLOOKUP(B256,Rus!B:G,4,FALSE),"0")</f>
        <v>Русский язык</v>
      </c>
      <c r="I256" t="str">
        <f>IFERROR(VLOOKUP(B256,Rus!B:G,5,FALSE),"0")</f>
        <v>53.600000000000000</v>
      </c>
      <c r="J256">
        <f>IFERROR(VLOOKUP(B256,Rus!B:G,6,FALSE),"0")</f>
        <v>804</v>
      </c>
      <c r="K256" s="32">
        <f>IFERROR(VLOOKUP(B256,Mat_Prof!$A$2:$G$300,3,FALSE),"0")</f>
        <v>4</v>
      </c>
      <c r="L256" s="32" t="str">
        <f>IFERROR(VLOOKUP(B256,Mat_Prof!$A$2:$E$300,4,FALSE),"0")</f>
        <v>Математика профильная</v>
      </c>
      <c r="M256" s="32" t="str">
        <f>IFERROR(VLOOKUP(B256,Mat_Prof!$A$2:$G$300,5,FALSE),"0")</f>
        <v>63.500000000000000</v>
      </c>
      <c r="N256" s="32">
        <f>IFERROR(VLOOKUP(B256,Mat_Prof!$A$2:$G$300,6,FALSE),"0")</f>
        <v>254</v>
      </c>
      <c r="O256" s="32">
        <f>IFERROR(VLOOKUP(B256,Mat_Baz!$A$2:$F$300,3,FALSE),"0")</f>
        <v>10</v>
      </c>
      <c r="P256" s="32" t="str">
        <f>IFERROR(VLOOKUP(B256,Mat_Baz!$A$2:$F$300,4,FALSE),"0")</f>
        <v>Математика базовая</v>
      </c>
      <c r="Q256" s="32" t="str">
        <f>IFERROR(VLOOKUP(B256,Mat_Baz!$A$2:$F$300,5,FALSE),"0")</f>
        <v>78.100000000000000</v>
      </c>
      <c r="R256" s="32">
        <f>IFERROR(VLOOKUP(B256,Mat_Baz!$A$2:$F$300,6,FALSE),"0")</f>
        <v>781</v>
      </c>
    </row>
    <row r="257" spans="1:18" x14ac:dyDescent="0.2">
      <c r="A257" t="s">
        <v>24</v>
      </c>
      <c r="B257">
        <v>16008</v>
      </c>
      <c r="C257" t="s">
        <v>912</v>
      </c>
      <c r="D257" s="32" t="str">
        <f>IFERROR(VLOOKUP(B257,Rus_USPEH!$A$2:$C$300,3,FALSE),"0")</f>
        <v>0</v>
      </c>
      <c r="E257" s="32" t="str">
        <f>IFERROR(VLOOKUP(B257,Mat_Prof_USPEH!$A$2:$C$300,3,FALSE),"0")</f>
        <v>0</v>
      </c>
      <c r="F257" s="32" t="str">
        <f>IFERROR(VLOOKUP(B257,Mat_Baz_USPEH!$A$2:$C$300,3,FALSE),"0")</f>
        <v>0</v>
      </c>
      <c r="G257" t="str">
        <f>IFERROR(VLOOKUP(B257,Rus!B:G,3,FALSE),"0")</f>
        <v>0</v>
      </c>
      <c r="H257" t="str">
        <f>IFERROR(VLOOKUP(B257,Rus!B:G,4,FALSE),"0")</f>
        <v>0</v>
      </c>
      <c r="I257" t="str">
        <f>IFERROR(VLOOKUP(B257,Rus!B:G,5,FALSE),"0")</f>
        <v>0</v>
      </c>
      <c r="J257" t="str">
        <f>IFERROR(VLOOKUP(B257,Rus!B:G,6,FALSE),"0")</f>
        <v>0</v>
      </c>
      <c r="K257" s="32" t="str">
        <f>IFERROR(VLOOKUP(B257,Mat_Prof!$A$2:$G$300,3,FALSE),"0")</f>
        <v>0</v>
      </c>
      <c r="L257" s="32" t="str">
        <f>IFERROR(VLOOKUP(B257,Mat_Prof!$A$2:$E$300,4,FALSE),"0")</f>
        <v>0</v>
      </c>
      <c r="M257" s="32" t="str">
        <f>IFERROR(VLOOKUP(B257,Mat_Prof!$A$2:$G$300,5,FALSE),"0")</f>
        <v>0</v>
      </c>
      <c r="N257" s="32" t="str">
        <f>IFERROR(VLOOKUP(B257,Mat_Prof!$A$2:$G$300,6,FALSE),"0")</f>
        <v>0</v>
      </c>
      <c r="O257" s="32" t="str">
        <f>IFERROR(VLOOKUP(B257,Mat_Baz!$A$2:$F$300,3,FALSE),"0")</f>
        <v>0</v>
      </c>
      <c r="P257" s="32" t="str">
        <f>IFERROR(VLOOKUP(B257,Mat_Baz!$A$2:$F$300,4,FALSE),"0")</f>
        <v>0</v>
      </c>
      <c r="Q257" s="32" t="str">
        <f>IFERROR(VLOOKUP(B257,Mat_Baz!$A$2:$F$300,5,FALSE),"0")</f>
        <v>0</v>
      </c>
      <c r="R257" s="32" t="str">
        <f>IFERROR(VLOOKUP(B257,Mat_Baz!$A$2:$F$300,6,FALSE),"0")</f>
        <v>0</v>
      </c>
    </row>
    <row r="258" spans="1:18" x14ac:dyDescent="0.2">
      <c r="A258" t="s">
        <v>24</v>
      </c>
      <c r="B258">
        <v>16004</v>
      </c>
      <c r="C258" t="s">
        <v>287</v>
      </c>
      <c r="D258" s="32" t="str">
        <f>IFERROR(VLOOKUP(B258,Rus_USPEH!$A$2:$C$300,3,FALSE),"0")</f>
        <v>0</v>
      </c>
      <c r="E258" s="32" t="str">
        <f>IFERROR(VLOOKUP(B258,Mat_Prof_USPEH!$A$2:$C$300,3,FALSE),"0")</f>
        <v>0</v>
      </c>
      <c r="F258" s="32">
        <f>IFERROR(VLOOKUP(B258,Mat_Baz_USPEH!$A$2:$C$300,3,FALSE),"0")</f>
        <v>3</v>
      </c>
      <c r="G258">
        <f>IFERROR(VLOOKUP(B258,Rus!B:G,3,FALSE),"0")</f>
        <v>3</v>
      </c>
      <c r="H258" t="str">
        <f>IFERROR(VLOOKUP(B258,Rus!B:G,4,FALSE),"0")</f>
        <v>Русский язык</v>
      </c>
      <c r="I258" t="str">
        <f>IFERROR(VLOOKUP(B258,Rus!B:G,5,FALSE),"0")</f>
        <v>63.000000000000000</v>
      </c>
      <c r="J258">
        <f>IFERROR(VLOOKUP(B258,Rus!B:G,6,FALSE),"0")</f>
        <v>189</v>
      </c>
      <c r="K258" s="32" t="str">
        <f>IFERROR(VLOOKUP(B258,Mat_Prof!$A$2:$G$300,3,FALSE),"0")</f>
        <v>0</v>
      </c>
      <c r="L258" s="32" t="str">
        <f>IFERROR(VLOOKUP(B258,Mat_Prof!$A$2:$E$300,4,FALSE),"0")</f>
        <v>0</v>
      </c>
      <c r="M258" s="32" t="str">
        <f>IFERROR(VLOOKUP(B258,Mat_Prof!$A$2:$G$300,5,FALSE),"0")</f>
        <v>0</v>
      </c>
      <c r="N258" s="32" t="str">
        <f>IFERROR(VLOOKUP(B258,Mat_Prof!$A$2:$G$300,6,FALSE),"0")</f>
        <v>0</v>
      </c>
      <c r="O258" s="32">
        <f>IFERROR(VLOOKUP(B258,Mat_Baz!$A$2:$F$300,3,FALSE),"0")</f>
        <v>3</v>
      </c>
      <c r="P258" s="32" t="str">
        <f>IFERROR(VLOOKUP(B258,Mat_Baz!$A$2:$F$300,4,FALSE),"0")</f>
        <v>Математика базовая</v>
      </c>
      <c r="Q258" s="32" t="str">
        <f>IFERROR(VLOOKUP(B258,Mat_Baz!$A$2:$F$300,5,FALSE),"0")</f>
        <v>74.333333333333333</v>
      </c>
      <c r="R258" s="32">
        <f>IFERROR(VLOOKUP(B258,Mat_Baz!$A$2:$F$300,6,FALSE),"0")</f>
        <v>223</v>
      </c>
    </row>
    <row r="259" spans="1:18" x14ac:dyDescent="0.2">
      <c r="A259" t="s">
        <v>25</v>
      </c>
      <c r="B259">
        <v>17003</v>
      </c>
      <c r="C259" t="s">
        <v>290</v>
      </c>
      <c r="D259" s="32">
        <f>IFERROR(VLOOKUP(B259,Rus_USPEH!$A$2:$C$300,3,FALSE),"0")</f>
        <v>2</v>
      </c>
      <c r="E259" s="32">
        <f>IFERROR(VLOOKUP(B259,Mat_Prof_USPEH!$A$2:$C$300,3,FALSE),"0")</f>
        <v>2</v>
      </c>
      <c r="F259" s="32">
        <f>IFERROR(VLOOKUP(B259,Mat_Baz_USPEH!$A$2:$C$300,3,FALSE),"0")</f>
        <v>2</v>
      </c>
      <c r="G259">
        <f>IFERROR(VLOOKUP(B259,Rus!B:G,3,FALSE),"0")</f>
        <v>4</v>
      </c>
      <c r="H259" t="str">
        <f>IFERROR(VLOOKUP(B259,Rus!B:G,4,FALSE),"0")</f>
        <v>Русский язык</v>
      </c>
      <c r="I259" t="str">
        <f>IFERROR(VLOOKUP(B259,Rus!B:G,5,FALSE),"0")</f>
        <v>68.250000000000000</v>
      </c>
      <c r="J259">
        <f>IFERROR(VLOOKUP(B259,Rus!B:G,6,FALSE),"0")</f>
        <v>273</v>
      </c>
      <c r="K259" s="32">
        <f>IFERROR(VLOOKUP(B259,Mat_Prof!$A$2:$G$300,3,FALSE),"0")</f>
        <v>2</v>
      </c>
      <c r="L259" s="32" t="str">
        <f>IFERROR(VLOOKUP(B259,Mat_Prof!$A$2:$E$300,4,FALSE),"0")</f>
        <v>Математика профильная</v>
      </c>
      <c r="M259" s="32" t="str">
        <f>IFERROR(VLOOKUP(B259,Mat_Prof!$A$2:$G$300,5,FALSE),"0")</f>
        <v>49.000000000000000</v>
      </c>
      <c r="N259" s="32">
        <f>IFERROR(VLOOKUP(B259,Mat_Prof!$A$2:$G$300,6,FALSE),"0")</f>
        <v>98</v>
      </c>
      <c r="O259" s="32">
        <f>IFERROR(VLOOKUP(B259,Mat_Baz!$A$2:$F$300,3,FALSE),"0")</f>
        <v>2</v>
      </c>
      <c r="P259" s="32" t="str">
        <f>IFERROR(VLOOKUP(B259,Mat_Baz!$A$2:$F$300,4,FALSE),"0")</f>
        <v>Математика базовая</v>
      </c>
      <c r="Q259" s="32" t="str">
        <f>IFERROR(VLOOKUP(B259,Mat_Baz!$A$2:$F$300,5,FALSE),"0")</f>
        <v>90.000000000000000</v>
      </c>
      <c r="R259" s="32">
        <f>IFERROR(VLOOKUP(B259,Mat_Baz!$A$2:$F$300,6,FALSE),"0")</f>
        <v>180</v>
      </c>
    </row>
    <row r="260" spans="1:18" x14ac:dyDescent="0.2">
      <c r="A260" t="s">
        <v>25</v>
      </c>
      <c r="B260">
        <v>17008</v>
      </c>
      <c r="C260" t="s">
        <v>292</v>
      </c>
      <c r="D260" s="32">
        <f>IFERROR(VLOOKUP(B260,Rus_USPEH!$A$2:$C$300,3,FALSE),"0")</f>
        <v>1</v>
      </c>
      <c r="E260" s="32">
        <f>IFERROR(VLOOKUP(B260,Mat_Prof_USPEH!$A$2:$C$300,3,FALSE),"0")</f>
        <v>1</v>
      </c>
      <c r="F260" s="32">
        <f>IFERROR(VLOOKUP(B260,Mat_Baz_USPEH!$A$2:$C$300,3,FALSE),"0")</f>
        <v>1</v>
      </c>
      <c r="G260">
        <f>IFERROR(VLOOKUP(B260,Rus!B:G,3,FALSE),"0")</f>
        <v>3</v>
      </c>
      <c r="H260" t="str">
        <f>IFERROR(VLOOKUP(B260,Rus!B:G,4,FALSE),"0")</f>
        <v>Русский язык</v>
      </c>
      <c r="I260" t="str">
        <f>IFERROR(VLOOKUP(B260,Rus!B:G,5,FALSE),"0")</f>
        <v>52.000000000000000</v>
      </c>
      <c r="J260">
        <f>IFERROR(VLOOKUP(B260,Rus!B:G,6,FALSE),"0")</f>
        <v>156</v>
      </c>
      <c r="K260" s="32">
        <f>IFERROR(VLOOKUP(B260,Mat_Prof!$A$2:$G$300,3,FALSE),"0")</f>
        <v>3</v>
      </c>
      <c r="L260" s="32" t="str">
        <f>IFERROR(VLOOKUP(B260,Mat_Prof!$A$2:$E$300,4,FALSE),"0")</f>
        <v>Математика профильная</v>
      </c>
      <c r="M260" s="32" t="str">
        <f>IFERROR(VLOOKUP(B260,Mat_Prof!$A$2:$G$300,5,FALSE),"0")</f>
        <v>26.666666666666666</v>
      </c>
      <c r="N260" s="32">
        <f>IFERROR(VLOOKUP(B260,Mat_Prof!$A$2:$G$300,6,FALSE),"0")</f>
        <v>80</v>
      </c>
      <c r="O260" s="32">
        <f>IFERROR(VLOOKUP(B260,Mat_Baz!$A$2:$F$300,3,FALSE),"0")</f>
        <v>2</v>
      </c>
      <c r="P260" s="32" t="str">
        <f>IFERROR(VLOOKUP(B260,Mat_Baz!$A$2:$F$300,4,FALSE),"0")</f>
        <v>Математика базовая</v>
      </c>
      <c r="Q260" s="32" t="str">
        <f>IFERROR(VLOOKUP(B260,Mat_Baz!$A$2:$F$300,5,FALSE),"0")</f>
        <v>43.000000000000000</v>
      </c>
      <c r="R260" s="32">
        <f>IFERROR(VLOOKUP(B260,Mat_Baz!$A$2:$F$300,6,FALSE),"0")</f>
        <v>86</v>
      </c>
    </row>
    <row r="261" spans="1:18" x14ac:dyDescent="0.2">
      <c r="A261" t="s">
        <v>25</v>
      </c>
      <c r="B261">
        <v>17002</v>
      </c>
      <c r="C261" t="s">
        <v>289</v>
      </c>
      <c r="D261" s="32">
        <f>IFERROR(VLOOKUP(B261,Rus_USPEH!$A$2:$C$300,3,FALSE),"0")</f>
        <v>5</v>
      </c>
      <c r="E261" s="32">
        <f>IFERROR(VLOOKUP(B261,Mat_Prof_USPEH!$A$2:$C$300,3,FALSE),"0")</f>
        <v>5</v>
      </c>
      <c r="F261" s="32">
        <f>IFERROR(VLOOKUP(B261,Mat_Baz_USPEH!$A$2:$C$300,3,FALSE),"0")</f>
        <v>10</v>
      </c>
      <c r="G261">
        <f>IFERROR(VLOOKUP(B261,Rus!B:G,3,FALSE),"0")</f>
        <v>15</v>
      </c>
      <c r="H261" t="str">
        <f>IFERROR(VLOOKUP(B261,Rus!B:G,4,FALSE),"0")</f>
        <v>Русский язык</v>
      </c>
      <c r="I261" t="str">
        <f>IFERROR(VLOOKUP(B261,Rus!B:G,5,FALSE),"0")</f>
        <v>60.133333333333333</v>
      </c>
      <c r="J261">
        <f>IFERROR(VLOOKUP(B261,Rus!B:G,6,FALSE),"0")</f>
        <v>902</v>
      </c>
      <c r="K261" s="32">
        <f>IFERROR(VLOOKUP(B261,Mat_Prof!$A$2:$G$300,3,FALSE),"0")</f>
        <v>5</v>
      </c>
      <c r="L261" s="32" t="str">
        <f>IFERROR(VLOOKUP(B261,Mat_Prof!$A$2:$E$300,4,FALSE),"0")</f>
        <v>Математика профильная</v>
      </c>
      <c r="M261" s="32" t="str">
        <f>IFERROR(VLOOKUP(B261,Mat_Prof!$A$2:$G$300,5,FALSE),"0")</f>
        <v>56.000000000000000</v>
      </c>
      <c r="N261" s="32">
        <f>IFERROR(VLOOKUP(B261,Mat_Prof!$A$2:$G$300,6,FALSE),"0")</f>
        <v>280</v>
      </c>
      <c r="O261" s="32">
        <f>IFERROR(VLOOKUP(B261,Mat_Baz!$A$2:$F$300,3,FALSE),"0")</f>
        <v>11</v>
      </c>
      <c r="P261" s="32" t="str">
        <f>IFERROR(VLOOKUP(B261,Mat_Baz!$A$2:$F$300,4,FALSE),"0")</f>
        <v>Математика базовая</v>
      </c>
      <c r="Q261" s="32" t="str">
        <f>IFERROR(VLOOKUP(B261,Mat_Baz!$A$2:$F$300,5,FALSE),"0")</f>
        <v>66.181818181818181</v>
      </c>
      <c r="R261" s="32">
        <f>IFERROR(VLOOKUP(B261,Mat_Baz!$A$2:$F$300,6,FALSE),"0")</f>
        <v>728</v>
      </c>
    </row>
    <row r="262" spans="1:18" x14ac:dyDescent="0.2">
      <c r="A262" t="s">
        <v>25</v>
      </c>
      <c r="B262">
        <v>17004</v>
      </c>
      <c r="C262" t="s">
        <v>583</v>
      </c>
      <c r="D262" s="32">
        <f>IFERROR(VLOOKUP(B262,Rus_USPEH!$A$2:$C$300,3,FALSE),"0")</f>
        <v>1</v>
      </c>
      <c r="E262" s="32">
        <f>IFERROR(VLOOKUP(B262,Mat_Prof_USPEH!$A$2:$C$300,3,FALSE),"0")</f>
        <v>1</v>
      </c>
      <c r="F262" s="32">
        <f>IFERROR(VLOOKUP(B262,Mat_Baz_USPEH!$A$2:$C$300,3,FALSE),"0")</f>
        <v>4</v>
      </c>
      <c r="G262">
        <f>IFERROR(VLOOKUP(B262,Rus!B:G,3,FALSE),"0")</f>
        <v>5</v>
      </c>
      <c r="H262" t="str">
        <f>IFERROR(VLOOKUP(B262,Rus!B:G,4,FALSE),"0")</f>
        <v>Русский язык</v>
      </c>
      <c r="I262" t="str">
        <f>IFERROR(VLOOKUP(B262,Rus!B:G,5,FALSE),"0")</f>
        <v>57.000000000000000</v>
      </c>
      <c r="J262">
        <f>IFERROR(VLOOKUP(B262,Rus!B:G,6,FALSE),"0")</f>
        <v>285</v>
      </c>
      <c r="K262" s="32">
        <f>IFERROR(VLOOKUP(B262,Mat_Prof!$A$2:$G$300,3,FALSE),"0")</f>
        <v>1</v>
      </c>
      <c r="L262" s="32" t="str">
        <f>IFERROR(VLOOKUP(B262,Mat_Prof!$A$2:$E$300,4,FALSE),"0")</f>
        <v>Математика профильная</v>
      </c>
      <c r="M262" s="32" t="str">
        <f>IFERROR(VLOOKUP(B262,Mat_Prof!$A$2:$G$300,5,FALSE),"0")</f>
        <v>88.000000000000000</v>
      </c>
      <c r="N262" s="32">
        <f>IFERROR(VLOOKUP(B262,Mat_Prof!$A$2:$G$300,6,FALSE),"0")</f>
        <v>88</v>
      </c>
      <c r="O262" s="32">
        <f>IFERROR(VLOOKUP(B262,Mat_Baz!$A$2:$F$300,3,FALSE),"0")</f>
        <v>4</v>
      </c>
      <c r="P262" s="32" t="str">
        <f>IFERROR(VLOOKUP(B262,Mat_Baz!$A$2:$F$300,4,FALSE),"0")</f>
        <v>Математика базовая</v>
      </c>
      <c r="Q262" s="32" t="str">
        <f>IFERROR(VLOOKUP(B262,Mat_Baz!$A$2:$F$300,5,FALSE),"0")</f>
        <v>61.750000000000000</v>
      </c>
      <c r="R262" s="32">
        <f>IFERROR(VLOOKUP(B262,Mat_Baz!$A$2:$F$300,6,FALSE),"0")</f>
        <v>247</v>
      </c>
    </row>
    <row r="263" spans="1:18" x14ac:dyDescent="0.2">
      <c r="A263" t="s">
        <v>25</v>
      </c>
      <c r="B263">
        <v>17007</v>
      </c>
      <c r="C263" t="s">
        <v>913</v>
      </c>
      <c r="D263" s="32" t="str">
        <f>IFERROR(VLOOKUP(B263,Rus_USPEH!$A$2:$C$300,3,FALSE),"0")</f>
        <v>0</v>
      </c>
      <c r="E263" s="32" t="str">
        <f>IFERROR(VLOOKUP(B263,Mat_Prof_USPEH!$A$2:$C$300,3,FALSE),"0")</f>
        <v>0</v>
      </c>
      <c r="F263" s="32" t="str">
        <f>IFERROR(VLOOKUP(B263,Mat_Baz_USPEH!$A$2:$C$300,3,FALSE),"0")</f>
        <v>0</v>
      </c>
      <c r="G263" t="str">
        <f>IFERROR(VLOOKUP(B263,Rus!B:G,3,FALSE),"0")</f>
        <v>0</v>
      </c>
      <c r="H263" t="str">
        <f>IFERROR(VLOOKUP(B263,Rus!B:G,4,FALSE),"0")</f>
        <v>0</v>
      </c>
      <c r="I263" t="str">
        <f>IFERROR(VLOOKUP(B263,Rus!B:G,5,FALSE),"0")</f>
        <v>0</v>
      </c>
      <c r="J263" t="str">
        <f>IFERROR(VLOOKUP(B263,Rus!B:G,6,FALSE),"0")</f>
        <v>0</v>
      </c>
      <c r="K263" s="32" t="str">
        <f>IFERROR(VLOOKUP(B263,Mat_Prof!$A$2:$G$300,3,FALSE),"0")</f>
        <v>0</v>
      </c>
      <c r="L263" s="32" t="str">
        <f>IFERROR(VLOOKUP(B263,Mat_Prof!$A$2:$E$300,4,FALSE),"0")</f>
        <v>0</v>
      </c>
      <c r="M263" s="32" t="str">
        <f>IFERROR(VLOOKUP(B263,Mat_Prof!$A$2:$G$300,5,FALSE),"0")</f>
        <v>0</v>
      </c>
      <c r="N263" s="32" t="str">
        <f>IFERROR(VLOOKUP(B263,Mat_Prof!$A$2:$G$300,6,FALSE),"0")</f>
        <v>0</v>
      </c>
      <c r="O263" s="32" t="str">
        <f>IFERROR(VLOOKUP(B263,Mat_Baz!$A$2:$F$300,3,FALSE),"0")</f>
        <v>0</v>
      </c>
      <c r="P263" s="32" t="str">
        <f>IFERROR(VLOOKUP(B263,Mat_Baz!$A$2:$F$300,4,FALSE),"0")</f>
        <v>0</v>
      </c>
      <c r="Q263" s="32" t="str">
        <f>IFERROR(VLOOKUP(B263,Mat_Baz!$A$2:$F$300,5,FALSE),"0")</f>
        <v>0</v>
      </c>
      <c r="R263" s="32" t="str">
        <f>IFERROR(VLOOKUP(B263,Mat_Baz!$A$2:$F$300,6,FALSE),"0")</f>
        <v>0</v>
      </c>
    </row>
    <row r="264" spans="1:18" x14ac:dyDescent="0.2">
      <c r="A264" t="s">
        <v>25</v>
      </c>
      <c r="B264">
        <v>17006</v>
      </c>
      <c r="C264" t="s">
        <v>291</v>
      </c>
      <c r="D264" s="32">
        <f>IFERROR(VLOOKUP(B264,Rus_USPEH!$A$2:$C$300,3,FALSE),"0")</f>
        <v>4</v>
      </c>
      <c r="E264" s="32">
        <f>IFERROR(VLOOKUP(B264,Mat_Prof_USPEH!$A$2:$C$300,3,FALSE),"0")</f>
        <v>4</v>
      </c>
      <c r="F264" s="32">
        <f>IFERROR(VLOOKUP(B264,Mat_Baz_USPEH!$A$2:$C$300,3,FALSE),"0")</f>
        <v>1</v>
      </c>
      <c r="G264">
        <f>IFERROR(VLOOKUP(B264,Rus!B:G,3,FALSE),"0")</f>
        <v>5</v>
      </c>
      <c r="H264" t="str">
        <f>IFERROR(VLOOKUP(B264,Rus!B:G,4,FALSE),"0")</f>
        <v>Русский язык</v>
      </c>
      <c r="I264" t="str">
        <f>IFERROR(VLOOKUP(B264,Rus!B:G,5,FALSE),"0")</f>
        <v>57.000000000000000</v>
      </c>
      <c r="J264">
        <f>IFERROR(VLOOKUP(B264,Rus!B:G,6,FALSE),"0")</f>
        <v>285</v>
      </c>
      <c r="K264" s="32">
        <f>IFERROR(VLOOKUP(B264,Mat_Prof!$A$2:$G$300,3,FALSE),"0")</f>
        <v>4</v>
      </c>
      <c r="L264" s="32" t="str">
        <f>IFERROR(VLOOKUP(B264,Mat_Prof!$A$2:$E$300,4,FALSE),"0")</f>
        <v>Математика профильная</v>
      </c>
      <c r="M264" s="32" t="str">
        <f>IFERROR(VLOOKUP(B264,Mat_Prof!$A$2:$G$300,5,FALSE),"0")</f>
        <v>45.750000000000000</v>
      </c>
      <c r="N264" s="32">
        <f>IFERROR(VLOOKUP(B264,Mat_Prof!$A$2:$G$300,6,FALSE),"0")</f>
        <v>183</v>
      </c>
      <c r="O264" s="32">
        <f>IFERROR(VLOOKUP(B264,Mat_Baz!$A$2:$F$300,3,FALSE),"0")</f>
        <v>1</v>
      </c>
      <c r="P264" s="32" t="str">
        <f>IFERROR(VLOOKUP(B264,Mat_Baz!$A$2:$F$300,4,FALSE),"0")</f>
        <v>Математика базовая</v>
      </c>
      <c r="Q264" s="32" t="str">
        <f>IFERROR(VLOOKUP(B264,Mat_Baz!$A$2:$F$300,5,FALSE),"0")</f>
        <v>43.000000000000000</v>
      </c>
      <c r="R264" s="32">
        <f>IFERROR(VLOOKUP(B264,Mat_Baz!$A$2:$F$300,6,FALSE),"0")</f>
        <v>43</v>
      </c>
    </row>
    <row r="265" spans="1:18" x14ac:dyDescent="0.2">
      <c r="A265" t="s">
        <v>25</v>
      </c>
      <c r="B265">
        <v>17013</v>
      </c>
      <c r="C265" t="s">
        <v>350</v>
      </c>
      <c r="D265" s="32" t="str">
        <f>IFERROR(VLOOKUP(B265,Rus_USPEH!$A$2:$C$300,3,FALSE),"0")</f>
        <v>0</v>
      </c>
      <c r="E265" s="32" t="str">
        <f>IFERROR(VLOOKUP(B265,Mat_Prof_USPEH!$A$2:$C$300,3,FALSE),"0")</f>
        <v>0</v>
      </c>
      <c r="F265" s="32">
        <f>IFERROR(VLOOKUP(B265,Mat_Baz_USPEH!$A$2:$C$300,3,FALSE),"0")</f>
        <v>2</v>
      </c>
      <c r="G265">
        <f>IFERROR(VLOOKUP(B265,Rus!B:G,3,FALSE),"0")</f>
        <v>2</v>
      </c>
      <c r="H265" t="str">
        <f>IFERROR(VLOOKUP(B265,Rus!B:G,4,FALSE),"0")</f>
        <v>Русский язык</v>
      </c>
      <c r="I265" t="str">
        <f>IFERROR(VLOOKUP(B265,Rus!B:G,5,FALSE),"0")</f>
        <v>37.000000000000000</v>
      </c>
      <c r="J265">
        <f>IFERROR(VLOOKUP(B265,Rus!B:G,6,FALSE),"0")</f>
        <v>74</v>
      </c>
      <c r="K265" s="32" t="str">
        <f>IFERROR(VLOOKUP(B265,Mat_Prof!$A$2:$G$300,3,FALSE),"0")</f>
        <v>0</v>
      </c>
      <c r="L265" s="32" t="str">
        <f>IFERROR(VLOOKUP(B265,Mat_Prof!$A$2:$E$300,4,FALSE),"0")</f>
        <v>0</v>
      </c>
      <c r="M265" s="32" t="str">
        <f>IFERROR(VLOOKUP(B265,Mat_Prof!$A$2:$G$300,5,FALSE),"0")</f>
        <v>0</v>
      </c>
      <c r="N265" s="32" t="str">
        <f>IFERROR(VLOOKUP(B265,Mat_Prof!$A$2:$G$300,6,FALSE),"0")</f>
        <v>0</v>
      </c>
      <c r="O265" s="32">
        <f>IFERROR(VLOOKUP(B265,Mat_Baz!$A$2:$F$300,3,FALSE),"0")</f>
        <v>2</v>
      </c>
      <c r="P265" s="32" t="str">
        <f>IFERROR(VLOOKUP(B265,Mat_Baz!$A$2:$F$300,4,FALSE),"0")</f>
        <v>Математика базовая</v>
      </c>
      <c r="Q265" s="32" t="str">
        <f>IFERROR(VLOOKUP(B265,Mat_Baz!$A$2:$F$300,5,FALSE),"0")</f>
        <v>45.000000000000000</v>
      </c>
      <c r="R265" s="32">
        <f>IFERROR(VLOOKUP(B265,Mat_Baz!$A$2:$F$300,6,FALSE),"0")</f>
        <v>90</v>
      </c>
    </row>
    <row r="266" spans="1:18" x14ac:dyDescent="0.2">
      <c r="A266" t="s">
        <v>25</v>
      </c>
      <c r="B266">
        <v>17011</v>
      </c>
      <c r="C266" t="s">
        <v>349</v>
      </c>
      <c r="D266" s="32">
        <f>IFERROR(VLOOKUP(B266,Rus_USPEH!$A$2:$C$300,3,FALSE),"0")</f>
        <v>1</v>
      </c>
      <c r="E266" s="32">
        <f>IFERROR(VLOOKUP(B266,Mat_Prof_USPEH!$A$2:$C$300,3,FALSE),"0")</f>
        <v>1</v>
      </c>
      <c r="F266" s="32" t="str">
        <f>IFERROR(VLOOKUP(B266,Mat_Baz_USPEH!$A$2:$C$300,3,FALSE),"0")</f>
        <v>0</v>
      </c>
      <c r="G266">
        <f>IFERROR(VLOOKUP(B266,Rus!B:G,3,FALSE),"0")</f>
        <v>2</v>
      </c>
      <c r="H266" t="str">
        <f>IFERROR(VLOOKUP(B266,Rus!B:G,4,FALSE),"0")</f>
        <v>Русский язык</v>
      </c>
      <c r="I266" t="str">
        <f>IFERROR(VLOOKUP(B266,Rus!B:G,5,FALSE),"0")</f>
        <v>43.500000000000000</v>
      </c>
      <c r="J266">
        <f>IFERROR(VLOOKUP(B266,Rus!B:G,6,FALSE),"0")</f>
        <v>87</v>
      </c>
      <c r="K266" s="32">
        <f>IFERROR(VLOOKUP(B266,Mat_Prof!$A$2:$G$300,3,FALSE),"0")</f>
        <v>1</v>
      </c>
      <c r="L266" s="32" t="str">
        <f>IFERROR(VLOOKUP(B266,Mat_Prof!$A$2:$E$300,4,FALSE),"0")</f>
        <v>Математика профильная</v>
      </c>
      <c r="M266" s="32" t="str">
        <f>IFERROR(VLOOKUP(B266,Mat_Prof!$A$2:$G$300,5,FALSE),"0")</f>
        <v>27.000000000000000</v>
      </c>
      <c r="N266" s="32">
        <f>IFERROR(VLOOKUP(B266,Mat_Prof!$A$2:$G$300,6,FALSE),"0")</f>
        <v>27</v>
      </c>
      <c r="O266" s="32">
        <f>IFERROR(VLOOKUP(B266,Mat_Baz!$A$2:$F$300,3,FALSE),"0")</f>
        <v>1</v>
      </c>
      <c r="P266" s="32" t="str">
        <f>IFERROR(VLOOKUP(B266,Mat_Baz!$A$2:$F$300,4,FALSE),"0")</f>
        <v>Математика базовая</v>
      </c>
      <c r="Q266" s="32" t="str">
        <f>IFERROR(VLOOKUP(B266,Mat_Baz!$A$2:$F$300,5,FALSE),"0")</f>
        <v>0.000000000000000</v>
      </c>
      <c r="R266" s="32">
        <f>IFERROR(VLOOKUP(B266,Mat_Baz!$A$2:$F$300,6,FALSE),"0")</f>
        <v>0</v>
      </c>
    </row>
    <row r="267" spans="1:18" x14ac:dyDescent="0.2">
      <c r="A267" t="s">
        <v>25</v>
      </c>
      <c r="B267">
        <v>17001</v>
      </c>
      <c r="C267" t="s">
        <v>288</v>
      </c>
      <c r="D267" s="32">
        <f>IFERROR(VLOOKUP(B267,Rus_USPEH!$A$2:$C$300,3,FALSE),"0")</f>
        <v>9</v>
      </c>
      <c r="E267" s="32">
        <f>IFERROR(VLOOKUP(B267,Mat_Prof_USPEH!$A$2:$C$300,3,FALSE),"0")</f>
        <v>9</v>
      </c>
      <c r="F267" s="32">
        <f>IFERROR(VLOOKUP(B267,Mat_Baz_USPEH!$A$2:$C$300,3,FALSE),"0")</f>
        <v>4</v>
      </c>
      <c r="G267">
        <f>IFERROR(VLOOKUP(B267,Rus!B:G,3,FALSE),"0")</f>
        <v>13</v>
      </c>
      <c r="H267" t="str">
        <f>IFERROR(VLOOKUP(B267,Rus!B:G,4,FALSE),"0")</f>
        <v>Русский язык</v>
      </c>
      <c r="I267" t="str">
        <f>IFERROR(VLOOKUP(B267,Rus!B:G,5,FALSE),"0")</f>
        <v>60.230769230769230</v>
      </c>
      <c r="J267">
        <f>IFERROR(VLOOKUP(B267,Rus!B:G,6,FALSE),"0")</f>
        <v>783</v>
      </c>
      <c r="K267" s="32">
        <f>IFERROR(VLOOKUP(B267,Mat_Prof!$A$2:$G$300,3,FALSE),"0")</f>
        <v>9</v>
      </c>
      <c r="L267" s="32" t="str">
        <f>IFERROR(VLOOKUP(B267,Mat_Prof!$A$2:$E$300,4,FALSE),"0")</f>
        <v>Математика профильная</v>
      </c>
      <c r="M267" s="32" t="str">
        <f>IFERROR(VLOOKUP(B267,Mat_Prof!$A$2:$G$300,5,FALSE),"0")</f>
        <v>61.777777777777777</v>
      </c>
      <c r="N267" s="32">
        <f>IFERROR(VLOOKUP(B267,Mat_Prof!$A$2:$G$300,6,FALSE),"0")</f>
        <v>556</v>
      </c>
      <c r="O267" s="32">
        <f>IFERROR(VLOOKUP(B267,Mat_Baz!$A$2:$F$300,3,FALSE),"0")</f>
        <v>4</v>
      </c>
      <c r="P267" s="32" t="str">
        <f>IFERROR(VLOOKUP(B267,Mat_Baz!$A$2:$F$300,4,FALSE),"0")</f>
        <v>Математика базовая</v>
      </c>
      <c r="Q267" s="32" t="str">
        <f>IFERROR(VLOOKUP(B267,Mat_Baz!$A$2:$F$300,5,FALSE),"0")</f>
        <v>77.250000000000000</v>
      </c>
      <c r="R267" s="32">
        <f>IFERROR(VLOOKUP(B267,Mat_Baz!$A$2:$F$300,6,FALSE),"0")</f>
        <v>309</v>
      </c>
    </row>
    <row r="268" spans="1:18" x14ac:dyDescent="0.2">
      <c r="A268" t="s">
        <v>25</v>
      </c>
      <c r="B268">
        <v>17009</v>
      </c>
      <c r="C268" t="s">
        <v>293</v>
      </c>
      <c r="D268" s="32">
        <f>IFERROR(VLOOKUP(B268,Rus_USPEH!$A$2:$C$300,3,FALSE),"0")</f>
        <v>3</v>
      </c>
      <c r="E268" s="32">
        <f>IFERROR(VLOOKUP(B268,Mat_Prof_USPEH!$A$2:$C$300,3,FALSE),"0")</f>
        <v>3</v>
      </c>
      <c r="F268" s="32" t="str">
        <f>IFERROR(VLOOKUP(B268,Mat_Baz_USPEH!$A$2:$C$300,3,FALSE),"0")</f>
        <v>0</v>
      </c>
      <c r="G268">
        <f>IFERROR(VLOOKUP(B268,Rus!B:G,3,FALSE),"0")</f>
        <v>3</v>
      </c>
      <c r="H268" t="str">
        <f>IFERROR(VLOOKUP(B268,Rus!B:G,4,FALSE),"0")</f>
        <v>Русский язык</v>
      </c>
      <c r="I268" t="str">
        <f>IFERROR(VLOOKUP(B268,Rus!B:G,5,FALSE),"0")</f>
        <v>81.000000000000000</v>
      </c>
      <c r="J268">
        <f>IFERROR(VLOOKUP(B268,Rus!B:G,6,FALSE),"0")</f>
        <v>243</v>
      </c>
      <c r="K268" s="32">
        <f>IFERROR(VLOOKUP(B268,Mat_Prof!$A$2:$G$300,3,FALSE),"0")</f>
        <v>3</v>
      </c>
      <c r="L268" s="32" t="str">
        <f>IFERROR(VLOOKUP(B268,Mat_Prof!$A$2:$E$300,4,FALSE),"0")</f>
        <v>Математика профильная</v>
      </c>
      <c r="M268" s="32" t="str">
        <f>IFERROR(VLOOKUP(B268,Mat_Prof!$A$2:$G$300,5,FALSE),"0")</f>
        <v>57.333333333333333</v>
      </c>
      <c r="N268" s="32">
        <f>IFERROR(VLOOKUP(B268,Mat_Prof!$A$2:$G$300,6,FALSE),"0")</f>
        <v>172</v>
      </c>
      <c r="O268" s="32" t="str">
        <f>IFERROR(VLOOKUP(B268,Mat_Baz!$A$2:$F$300,3,FALSE),"0")</f>
        <v>0</v>
      </c>
      <c r="P268" s="32" t="str">
        <f>IFERROR(VLOOKUP(B268,Mat_Baz!$A$2:$F$300,4,FALSE),"0")</f>
        <v>0</v>
      </c>
      <c r="Q268" s="32" t="str">
        <f>IFERROR(VLOOKUP(B268,Mat_Baz!$A$2:$F$300,5,FALSE),"0")</f>
        <v>0</v>
      </c>
      <c r="R268" s="32" t="str">
        <f>IFERROR(VLOOKUP(B268,Mat_Baz!$A$2:$F$300,6,FALSE),"0")</f>
        <v>0</v>
      </c>
    </row>
    <row r="269" spans="1:18" x14ac:dyDescent="0.2">
      <c r="A269" t="s">
        <v>26</v>
      </c>
      <c r="B269">
        <v>18004</v>
      </c>
      <c r="C269" t="s">
        <v>247</v>
      </c>
      <c r="D269" s="32">
        <f>IFERROR(VLOOKUP(B269,Rus_USPEH!$A$2:$C$300,3,FALSE),"0")</f>
        <v>1</v>
      </c>
      <c r="E269" s="32">
        <f>IFERROR(VLOOKUP(B269,Mat_Prof_USPEH!$A$2:$C$300,3,FALSE),"0")</f>
        <v>1</v>
      </c>
      <c r="F269" s="32">
        <f>IFERROR(VLOOKUP(B269,Mat_Baz_USPEH!$A$2:$C$300,3,FALSE),"0")</f>
        <v>1</v>
      </c>
      <c r="G269">
        <f>IFERROR(VLOOKUP(B269,Rus!B:G,3,FALSE),"0")</f>
        <v>2</v>
      </c>
      <c r="H269" t="str">
        <f>IFERROR(VLOOKUP(B269,Rus!B:G,4,FALSE),"0")</f>
        <v>Русский язык</v>
      </c>
      <c r="I269" t="str">
        <f>IFERROR(VLOOKUP(B269,Rus!B:G,5,FALSE),"0")</f>
        <v>46.000000000000000</v>
      </c>
      <c r="J269">
        <f>IFERROR(VLOOKUP(B269,Rus!B:G,6,FALSE),"0")</f>
        <v>92</v>
      </c>
      <c r="K269" s="32">
        <f>IFERROR(VLOOKUP(B269,Mat_Prof!$A$2:$G$300,3,FALSE),"0")</f>
        <v>1</v>
      </c>
      <c r="L269" s="32" t="str">
        <f>IFERROR(VLOOKUP(B269,Mat_Prof!$A$2:$E$300,4,FALSE),"0")</f>
        <v>Математика профильная</v>
      </c>
      <c r="M269" s="32" t="str">
        <f>IFERROR(VLOOKUP(B269,Mat_Prof!$A$2:$G$300,5,FALSE),"0")</f>
        <v>64.000000000000000</v>
      </c>
      <c r="N269" s="32">
        <f>IFERROR(VLOOKUP(B269,Mat_Prof!$A$2:$G$300,6,FALSE),"0")</f>
        <v>64</v>
      </c>
      <c r="O269" s="32">
        <f>IFERROR(VLOOKUP(B269,Mat_Baz!$A$2:$F$300,3,FALSE),"0")</f>
        <v>1</v>
      </c>
      <c r="P269" s="32" t="str">
        <f>IFERROR(VLOOKUP(B269,Mat_Baz!$A$2:$F$300,4,FALSE),"0")</f>
        <v>Математика базовая</v>
      </c>
      <c r="Q269" s="32" t="str">
        <f>IFERROR(VLOOKUP(B269,Mat_Baz!$A$2:$F$300,5,FALSE),"0")</f>
        <v>76.000000000000000</v>
      </c>
      <c r="R269" s="32">
        <f>IFERROR(VLOOKUP(B269,Mat_Baz!$A$2:$F$300,6,FALSE),"0")</f>
        <v>76</v>
      </c>
    </row>
    <row r="270" spans="1:18" x14ac:dyDescent="0.2">
      <c r="A270" t="s">
        <v>26</v>
      </c>
      <c r="B270">
        <v>18002</v>
      </c>
      <c r="C270" t="s">
        <v>586</v>
      </c>
      <c r="D270" s="32">
        <f>IFERROR(VLOOKUP(B270,Rus_USPEH!$A$2:$C$300,3,FALSE),"0")</f>
        <v>1</v>
      </c>
      <c r="E270" s="32">
        <f>IFERROR(VLOOKUP(B270,Mat_Prof_USPEH!$A$2:$C$300,3,FALSE),"0")</f>
        <v>1</v>
      </c>
      <c r="F270" s="32">
        <f>IFERROR(VLOOKUP(B270,Mat_Baz_USPEH!$A$2:$C$300,3,FALSE),"0")</f>
        <v>3</v>
      </c>
      <c r="G270">
        <f>IFERROR(VLOOKUP(B270,Rus!B:G,3,FALSE),"0")</f>
        <v>4</v>
      </c>
      <c r="H270" t="str">
        <f>IFERROR(VLOOKUP(B270,Rus!B:G,4,FALSE),"0")</f>
        <v>Русский язык</v>
      </c>
      <c r="I270" t="str">
        <f>IFERROR(VLOOKUP(B270,Rus!B:G,5,FALSE),"0")</f>
        <v>60.250000000000000</v>
      </c>
      <c r="J270">
        <f>IFERROR(VLOOKUP(B270,Rus!B:G,6,FALSE),"0")</f>
        <v>241</v>
      </c>
      <c r="K270" s="32">
        <f>IFERROR(VLOOKUP(B270,Mat_Prof!$A$2:$G$300,3,FALSE),"0")</f>
        <v>1</v>
      </c>
      <c r="L270" s="32" t="str">
        <f>IFERROR(VLOOKUP(B270,Mat_Prof!$A$2:$E$300,4,FALSE),"0")</f>
        <v>Математика профильная</v>
      </c>
      <c r="M270" s="32" t="str">
        <f>IFERROR(VLOOKUP(B270,Mat_Prof!$A$2:$G$300,5,FALSE),"0")</f>
        <v>52.000000000000000</v>
      </c>
      <c r="N270" s="32">
        <f>IFERROR(VLOOKUP(B270,Mat_Prof!$A$2:$G$300,6,FALSE),"0")</f>
        <v>52</v>
      </c>
      <c r="O270" s="32">
        <f>IFERROR(VLOOKUP(B270,Mat_Baz!$A$2:$F$300,3,FALSE),"0")</f>
        <v>3</v>
      </c>
      <c r="P270" s="32" t="str">
        <f>IFERROR(VLOOKUP(B270,Mat_Baz!$A$2:$F$300,4,FALSE),"0")</f>
        <v>Математика базовая</v>
      </c>
      <c r="Q270" s="32" t="str">
        <f>IFERROR(VLOOKUP(B270,Mat_Baz!$A$2:$F$300,5,FALSE),"0")</f>
        <v>57.000000000000000</v>
      </c>
      <c r="R270" s="32">
        <f>IFERROR(VLOOKUP(B270,Mat_Baz!$A$2:$F$300,6,FALSE),"0")</f>
        <v>171</v>
      </c>
    </row>
    <row r="271" spans="1:18" x14ac:dyDescent="0.2">
      <c r="A271" t="s">
        <v>26</v>
      </c>
      <c r="B271">
        <v>18005</v>
      </c>
      <c r="C271" t="s">
        <v>588</v>
      </c>
      <c r="D271" s="32">
        <f>IFERROR(VLOOKUP(B271,Rus_USPEH!$A$2:$C$300,3,FALSE),"0")</f>
        <v>2</v>
      </c>
      <c r="E271" s="32">
        <f>IFERROR(VLOOKUP(B271,Mat_Prof_USPEH!$A$2:$C$300,3,FALSE),"0")</f>
        <v>2</v>
      </c>
      <c r="F271" s="32" t="str">
        <f>IFERROR(VLOOKUP(B271,Mat_Baz_USPEH!$A$2:$C$300,3,FALSE),"0")</f>
        <v>0</v>
      </c>
      <c r="G271">
        <f>IFERROR(VLOOKUP(B271,Rus!B:G,3,FALSE),"0")</f>
        <v>2</v>
      </c>
      <c r="H271" t="str">
        <f>IFERROR(VLOOKUP(B271,Rus!B:G,4,FALSE),"0")</f>
        <v>Русский язык</v>
      </c>
      <c r="I271" t="str">
        <f>IFERROR(VLOOKUP(B271,Rus!B:G,5,FALSE),"0")</f>
        <v>49.500000000000000</v>
      </c>
      <c r="J271">
        <f>IFERROR(VLOOKUP(B271,Rus!B:G,6,FALSE),"0")</f>
        <v>99</v>
      </c>
      <c r="K271" s="32">
        <f>IFERROR(VLOOKUP(B271,Mat_Prof!$A$2:$G$300,3,FALSE),"0")</f>
        <v>2</v>
      </c>
      <c r="L271" s="32" t="str">
        <f>IFERROR(VLOOKUP(B271,Mat_Prof!$A$2:$E$300,4,FALSE),"0")</f>
        <v>Математика профильная</v>
      </c>
      <c r="M271" s="32" t="str">
        <f>IFERROR(VLOOKUP(B271,Mat_Prof!$A$2:$G$300,5,FALSE),"0")</f>
        <v>46.000000000000000</v>
      </c>
      <c r="N271" s="32">
        <f>IFERROR(VLOOKUP(B271,Mat_Prof!$A$2:$G$300,6,FALSE),"0")</f>
        <v>92</v>
      </c>
      <c r="O271" s="32" t="str">
        <f>IFERROR(VLOOKUP(B271,Mat_Baz!$A$2:$F$300,3,FALSE),"0")</f>
        <v>0</v>
      </c>
      <c r="P271" s="32" t="str">
        <f>IFERROR(VLOOKUP(B271,Mat_Baz!$A$2:$F$300,4,FALSE),"0")</f>
        <v>0</v>
      </c>
      <c r="Q271" s="32" t="str">
        <f>IFERROR(VLOOKUP(B271,Mat_Baz!$A$2:$F$300,5,FALSE),"0")</f>
        <v>0</v>
      </c>
      <c r="R271" s="32" t="str">
        <f>IFERROR(VLOOKUP(B271,Mat_Baz!$A$2:$F$300,6,FALSE),"0")</f>
        <v>0</v>
      </c>
    </row>
    <row r="272" spans="1:18" x14ac:dyDescent="0.2">
      <c r="A272" t="s">
        <v>26</v>
      </c>
      <c r="B272">
        <v>18006</v>
      </c>
      <c r="C272" t="s">
        <v>590</v>
      </c>
      <c r="D272" s="32">
        <f>IFERROR(VLOOKUP(B272,Rus_USPEH!$A$2:$C$300,3,FALSE),"0")</f>
        <v>1</v>
      </c>
      <c r="E272" s="32">
        <f>IFERROR(VLOOKUP(B272,Mat_Prof_USPEH!$A$2:$C$300,3,FALSE),"0")</f>
        <v>1</v>
      </c>
      <c r="F272" s="32">
        <f>IFERROR(VLOOKUP(B272,Mat_Baz_USPEH!$A$2:$C$300,3,FALSE),"0")</f>
        <v>1</v>
      </c>
      <c r="G272">
        <f>IFERROR(VLOOKUP(B272,Rus!B:G,3,FALSE),"0")</f>
        <v>2</v>
      </c>
      <c r="H272" t="str">
        <f>IFERROR(VLOOKUP(B272,Rus!B:G,4,FALSE),"0")</f>
        <v>Русский язык</v>
      </c>
      <c r="I272" t="str">
        <f>IFERROR(VLOOKUP(B272,Rus!B:G,5,FALSE),"0")</f>
        <v>46.000000000000000</v>
      </c>
      <c r="J272">
        <f>IFERROR(VLOOKUP(B272,Rus!B:G,6,FALSE),"0")</f>
        <v>92</v>
      </c>
      <c r="K272" s="32">
        <f>IFERROR(VLOOKUP(B272,Mat_Prof!$A$2:$G$300,3,FALSE),"0")</f>
        <v>1</v>
      </c>
      <c r="L272" s="32" t="str">
        <f>IFERROR(VLOOKUP(B272,Mat_Prof!$A$2:$E$300,4,FALSE),"0")</f>
        <v>Математика профильная</v>
      </c>
      <c r="M272" s="32" t="str">
        <f>IFERROR(VLOOKUP(B272,Mat_Prof!$A$2:$G$300,5,FALSE),"0")</f>
        <v>40.000000000000000</v>
      </c>
      <c r="N272" s="32">
        <f>IFERROR(VLOOKUP(B272,Mat_Prof!$A$2:$G$300,6,FALSE),"0")</f>
        <v>40</v>
      </c>
      <c r="O272" s="32">
        <f>IFERROR(VLOOKUP(B272,Mat_Baz!$A$2:$F$300,3,FALSE),"0")</f>
        <v>1</v>
      </c>
      <c r="P272" s="32" t="str">
        <f>IFERROR(VLOOKUP(B272,Mat_Baz!$A$2:$F$300,4,FALSE),"0")</f>
        <v>Математика базовая</v>
      </c>
      <c r="Q272" s="32" t="str">
        <f>IFERROR(VLOOKUP(B272,Mat_Baz!$A$2:$F$300,5,FALSE),"0")</f>
        <v>38.000000000000000</v>
      </c>
      <c r="R272" s="32">
        <f>IFERROR(VLOOKUP(B272,Mat_Baz!$A$2:$F$300,6,FALSE),"0")</f>
        <v>38</v>
      </c>
    </row>
    <row r="273" spans="1:18" x14ac:dyDescent="0.2">
      <c r="A273" t="s">
        <v>26</v>
      </c>
      <c r="B273">
        <v>18014</v>
      </c>
      <c r="C273" t="s">
        <v>250</v>
      </c>
      <c r="D273" s="32">
        <f>IFERROR(VLOOKUP(B273,Rus_USPEH!$A$2:$C$300,3,FALSE),"0")</f>
        <v>2</v>
      </c>
      <c r="E273" s="32">
        <f>IFERROR(VLOOKUP(B273,Mat_Prof_USPEH!$A$2:$C$300,3,FALSE),"0")</f>
        <v>2</v>
      </c>
      <c r="F273" s="32" t="str">
        <f>IFERROR(VLOOKUP(B273,Mat_Baz_USPEH!$A$2:$C$300,3,FALSE),"0")</f>
        <v>0</v>
      </c>
      <c r="G273">
        <f>IFERROR(VLOOKUP(B273,Rus!B:G,3,FALSE),"0")</f>
        <v>3</v>
      </c>
      <c r="H273" t="str">
        <f>IFERROR(VLOOKUP(B273,Rus!B:G,4,FALSE),"0")</f>
        <v>Русский язык</v>
      </c>
      <c r="I273" t="str">
        <f>IFERROR(VLOOKUP(B273,Rus!B:G,5,FALSE),"0")</f>
        <v>59.000000000000000</v>
      </c>
      <c r="J273">
        <f>IFERROR(VLOOKUP(B273,Rus!B:G,6,FALSE),"0")</f>
        <v>177</v>
      </c>
      <c r="K273" s="32">
        <f>IFERROR(VLOOKUP(B273,Mat_Prof!$A$2:$G$300,3,FALSE),"0")</f>
        <v>2</v>
      </c>
      <c r="L273" s="32" t="str">
        <f>IFERROR(VLOOKUP(B273,Mat_Prof!$A$2:$E$300,4,FALSE),"0")</f>
        <v>Математика профильная</v>
      </c>
      <c r="M273" s="32" t="str">
        <f>IFERROR(VLOOKUP(B273,Mat_Prof!$A$2:$G$300,5,FALSE),"0")</f>
        <v>49.000000000000000</v>
      </c>
      <c r="N273" s="32">
        <f>IFERROR(VLOOKUP(B273,Mat_Prof!$A$2:$G$300,6,FALSE),"0")</f>
        <v>98</v>
      </c>
      <c r="O273" s="32">
        <f>IFERROR(VLOOKUP(B273,Mat_Baz!$A$2:$F$300,3,FALSE),"0")</f>
        <v>1</v>
      </c>
      <c r="P273" s="32" t="str">
        <f>IFERROR(VLOOKUP(B273,Mat_Baz!$A$2:$F$300,4,FALSE),"0")</f>
        <v>Математика базовая</v>
      </c>
      <c r="Q273" s="32" t="str">
        <f>IFERROR(VLOOKUP(B273,Mat_Baz!$A$2:$F$300,5,FALSE),"0")</f>
        <v>19.000000000000000</v>
      </c>
      <c r="R273" s="32">
        <f>IFERROR(VLOOKUP(B273,Mat_Baz!$A$2:$F$300,6,FALSE),"0")</f>
        <v>19</v>
      </c>
    </row>
    <row r="274" spans="1:18" x14ac:dyDescent="0.2">
      <c r="A274" t="s">
        <v>26</v>
      </c>
      <c r="B274">
        <v>18008</v>
      </c>
      <c r="C274" t="s">
        <v>914</v>
      </c>
      <c r="D274" s="32" t="str">
        <f>IFERROR(VLOOKUP(B274,Rus_USPEH!$A$2:$C$300,3,FALSE),"0")</f>
        <v>0</v>
      </c>
      <c r="E274" s="32" t="str">
        <f>IFERROR(VLOOKUP(B274,Mat_Prof_USPEH!$A$2:$C$300,3,FALSE),"0")</f>
        <v>0</v>
      </c>
      <c r="F274" s="32" t="str">
        <f>IFERROR(VLOOKUP(B274,Mat_Baz_USPEH!$A$2:$C$300,3,FALSE),"0")</f>
        <v>0</v>
      </c>
      <c r="G274" t="str">
        <f>IFERROR(VLOOKUP(B274,Rus!B:G,3,FALSE),"0")</f>
        <v>0</v>
      </c>
      <c r="H274" t="str">
        <f>IFERROR(VLOOKUP(B274,Rus!B:G,4,FALSE),"0")</f>
        <v>0</v>
      </c>
      <c r="I274" t="str">
        <f>IFERROR(VLOOKUP(B274,Rus!B:G,5,FALSE),"0")</f>
        <v>0</v>
      </c>
      <c r="J274" t="str">
        <f>IFERROR(VLOOKUP(B274,Rus!B:G,6,FALSE),"0")</f>
        <v>0</v>
      </c>
      <c r="K274" s="32" t="str">
        <f>IFERROR(VLOOKUP(B274,Mat_Prof!$A$2:$G$300,3,FALSE),"0")</f>
        <v>0</v>
      </c>
      <c r="L274" s="32" t="str">
        <f>IFERROR(VLOOKUP(B274,Mat_Prof!$A$2:$E$300,4,FALSE),"0")</f>
        <v>0</v>
      </c>
      <c r="M274" s="32" t="str">
        <f>IFERROR(VLOOKUP(B274,Mat_Prof!$A$2:$G$300,5,FALSE),"0")</f>
        <v>0</v>
      </c>
      <c r="N274" s="32" t="str">
        <f>IFERROR(VLOOKUP(B274,Mat_Prof!$A$2:$G$300,6,FALSE),"0")</f>
        <v>0</v>
      </c>
      <c r="O274" s="32" t="str">
        <f>IFERROR(VLOOKUP(B274,Mat_Baz!$A$2:$F$300,3,FALSE),"0")</f>
        <v>0</v>
      </c>
      <c r="P274" s="32" t="str">
        <f>IFERROR(VLOOKUP(B274,Mat_Baz!$A$2:$F$300,4,FALSE),"0")</f>
        <v>0</v>
      </c>
      <c r="Q274" s="32" t="str">
        <f>IFERROR(VLOOKUP(B274,Mat_Baz!$A$2:$F$300,5,FALSE),"0")</f>
        <v>0</v>
      </c>
      <c r="R274" s="32" t="str">
        <f>IFERROR(VLOOKUP(B274,Mat_Baz!$A$2:$F$300,6,FALSE),"0")</f>
        <v>0</v>
      </c>
    </row>
    <row r="275" spans="1:18" x14ac:dyDescent="0.2">
      <c r="A275" t="s">
        <v>26</v>
      </c>
      <c r="B275">
        <v>18010</v>
      </c>
      <c r="C275" t="s">
        <v>249</v>
      </c>
      <c r="D275" s="32" t="str">
        <f>IFERROR(VLOOKUP(B275,Rus_USPEH!$A$2:$C$300,3,FALSE),"0")</f>
        <v>0</v>
      </c>
      <c r="E275" s="32" t="str">
        <f>IFERROR(VLOOKUP(B275,Mat_Prof_USPEH!$A$2:$C$300,3,FALSE),"0")</f>
        <v>0</v>
      </c>
      <c r="F275" s="32">
        <f>IFERROR(VLOOKUP(B275,Mat_Baz_USPEH!$A$2:$C$300,3,FALSE),"0")</f>
        <v>2</v>
      </c>
      <c r="G275">
        <f>IFERROR(VLOOKUP(B275,Rus!B:G,3,FALSE),"0")</f>
        <v>2</v>
      </c>
      <c r="H275" t="str">
        <f>IFERROR(VLOOKUP(B275,Rus!B:G,4,FALSE),"0")</f>
        <v>Русский язык</v>
      </c>
      <c r="I275" t="str">
        <f>IFERROR(VLOOKUP(B275,Rus!B:G,5,FALSE),"0")</f>
        <v>60.500000000000000</v>
      </c>
      <c r="J275">
        <f>IFERROR(VLOOKUP(B275,Rus!B:G,6,FALSE),"0")</f>
        <v>121</v>
      </c>
      <c r="K275" s="32" t="str">
        <f>IFERROR(VLOOKUP(B275,Mat_Prof!$A$2:$G$300,3,FALSE),"0")</f>
        <v>0</v>
      </c>
      <c r="L275" s="32" t="str">
        <f>IFERROR(VLOOKUP(B275,Mat_Prof!$A$2:$E$300,4,FALSE),"0")</f>
        <v>0</v>
      </c>
      <c r="M275" s="32" t="str">
        <f>IFERROR(VLOOKUP(B275,Mat_Prof!$A$2:$G$300,5,FALSE),"0")</f>
        <v>0</v>
      </c>
      <c r="N275" s="32" t="str">
        <f>IFERROR(VLOOKUP(B275,Mat_Prof!$A$2:$G$300,6,FALSE),"0")</f>
        <v>0</v>
      </c>
      <c r="O275" s="32">
        <f>IFERROR(VLOOKUP(B275,Mat_Baz!$A$2:$F$300,3,FALSE),"0")</f>
        <v>2</v>
      </c>
      <c r="P275" s="32" t="str">
        <f>IFERROR(VLOOKUP(B275,Mat_Baz!$A$2:$F$300,4,FALSE),"0")</f>
        <v>Математика базовая</v>
      </c>
      <c r="Q275" s="32" t="str">
        <f>IFERROR(VLOOKUP(B275,Mat_Baz!$A$2:$F$300,5,FALSE),"0")</f>
        <v>92.500000000000000</v>
      </c>
      <c r="R275" s="32">
        <f>IFERROR(VLOOKUP(B275,Mat_Baz!$A$2:$F$300,6,FALSE),"0")</f>
        <v>185</v>
      </c>
    </row>
    <row r="276" spans="1:18" x14ac:dyDescent="0.2">
      <c r="A276" t="s">
        <v>26</v>
      </c>
      <c r="B276">
        <v>18011</v>
      </c>
      <c r="C276" t="s">
        <v>591</v>
      </c>
      <c r="D276" s="32" t="str">
        <f>IFERROR(VLOOKUP(B276,Rus_USPEH!$A$2:$C$300,3,FALSE),"0")</f>
        <v>0</v>
      </c>
      <c r="E276" s="32" t="str">
        <f>IFERROR(VLOOKUP(B276,Mat_Prof_USPEH!$A$2:$C$300,3,FALSE),"0")</f>
        <v>0</v>
      </c>
      <c r="F276" s="32">
        <f>IFERROR(VLOOKUP(B276,Mat_Baz_USPEH!$A$2:$C$300,3,FALSE),"0")</f>
        <v>1</v>
      </c>
      <c r="G276">
        <f>IFERROR(VLOOKUP(B276,Rus!B:G,3,FALSE),"0")</f>
        <v>1</v>
      </c>
      <c r="H276" t="str">
        <f>IFERROR(VLOOKUP(B276,Rus!B:G,4,FALSE),"0")</f>
        <v>Русский язык</v>
      </c>
      <c r="I276" t="str">
        <f>IFERROR(VLOOKUP(B276,Rus!B:G,5,FALSE),"0")</f>
        <v>57.000000000000000</v>
      </c>
      <c r="J276">
        <f>IFERROR(VLOOKUP(B276,Rus!B:G,6,FALSE),"0")</f>
        <v>57</v>
      </c>
      <c r="K276" s="32" t="str">
        <f>IFERROR(VLOOKUP(B276,Mat_Prof!$A$2:$G$300,3,FALSE),"0")</f>
        <v>0</v>
      </c>
      <c r="L276" s="32" t="str">
        <f>IFERROR(VLOOKUP(B276,Mat_Prof!$A$2:$E$300,4,FALSE),"0")</f>
        <v>0</v>
      </c>
      <c r="M276" s="32" t="str">
        <f>IFERROR(VLOOKUP(B276,Mat_Prof!$A$2:$G$300,5,FALSE),"0")</f>
        <v>0</v>
      </c>
      <c r="N276" s="32" t="str">
        <f>IFERROR(VLOOKUP(B276,Mat_Prof!$A$2:$G$300,6,FALSE),"0")</f>
        <v>0</v>
      </c>
      <c r="O276" s="32">
        <f>IFERROR(VLOOKUP(B276,Mat_Baz!$A$2:$F$300,3,FALSE),"0")</f>
        <v>1</v>
      </c>
      <c r="P276" s="32" t="str">
        <f>IFERROR(VLOOKUP(B276,Mat_Baz!$A$2:$F$300,4,FALSE),"0")</f>
        <v>Математика базовая</v>
      </c>
      <c r="Q276" s="32" t="str">
        <f>IFERROR(VLOOKUP(B276,Mat_Baz!$A$2:$F$300,5,FALSE),"0")</f>
        <v>52.000000000000000</v>
      </c>
      <c r="R276" s="32">
        <f>IFERROR(VLOOKUP(B276,Mat_Baz!$A$2:$F$300,6,FALSE),"0")</f>
        <v>52</v>
      </c>
    </row>
    <row r="277" spans="1:18" x14ac:dyDescent="0.2">
      <c r="A277" t="s">
        <v>26</v>
      </c>
      <c r="B277">
        <v>18007</v>
      </c>
      <c r="C277" t="s">
        <v>248</v>
      </c>
      <c r="D277" s="32" t="str">
        <f>IFERROR(VLOOKUP(B277,Rus_USPEH!$A$2:$C$300,3,FALSE),"0")</f>
        <v>0</v>
      </c>
      <c r="E277" s="32" t="str">
        <f>IFERROR(VLOOKUP(B277,Mat_Prof_USPEH!$A$2:$C$300,3,FALSE),"0")</f>
        <v>0</v>
      </c>
      <c r="F277" s="32">
        <f>IFERROR(VLOOKUP(B277,Mat_Baz_USPEH!$A$2:$C$300,3,FALSE),"0")</f>
        <v>3</v>
      </c>
      <c r="G277">
        <f>IFERROR(VLOOKUP(B277,Rus!B:G,3,FALSE),"0")</f>
        <v>3</v>
      </c>
      <c r="H277" t="str">
        <f>IFERROR(VLOOKUP(B277,Rus!B:G,4,FALSE),"0")</f>
        <v>Русский язык</v>
      </c>
      <c r="I277" t="str">
        <f>IFERROR(VLOOKUP(B277,Rus!B:G,5,FALSE),"0")</f>
        <v>64.000000000000000</v>
      </c>
      <c r="J277">
        <f>IFERROR(VLOOKUP(B277,Rus!B:G,6,FALSE),"0")</f>
        <v>192</v>
      </c>
      <c r="K277" s="32" t="str">
        <f>IFERROR(VLOOKUP(B277,Mat_Prof!$A$2:$G$300,3,FALSE),"0")</f>
        <v>0</v>
      </c>
      <c r="L277" s="32" t="str">
        <f>IFERROR(VLOOKUP(B277,Mat_Prof!$A$2:$E$300,4,FALSE),"0")</f>
        <v>0</v>
      </c>
      <c r="M277" s="32" t="str">
        <f>IFERROR(VLOOKUP(B277,Mat_Prof!$A$2:$G$300,5,FALSE),"0")</f>
        <v>0</v>
      </c>
      <c r="N277" s="32" t="str">
        <f>IFERROR(VLOOKUP(B277,Mat_Prof!$A$2:$G$300,6,FALSE),"0")</f>
        <v>0</v>
      </c>
      <c r="O277" s="32">
        <f>IFERROR(VLOOKUP(B277,Mat_Baz!$A$2:$F$300,3,FALSE),"0")</f>
        <v>3</v>
      </c>
      <c r="P277" s="32" t="str">
        <f>IFERROR(VLOOKUP(B277,Mat_Baz!$A$2:$F$300,4,FALSE),"0")</f>
        <v>Математика базовая</v>
      </c>
      <c r="Q277" s="32" t="str">
        <f>IFERROR(VLOOKUP(B277,Mat_Baz!$A$2:$F$300,5,FALSE),"0")</f>
        <v>64.666666666666666</v>
      </c>
      <c r="R277" s="32">
        <f>IFERROR(VLOOKUP(B277,Mat_Baz!$A$2:$F$300,6,FALSE),"0")</f>
        <v>194</v>
      </c>
    </row>
    <row r="278" spans="1:18" x14ac:dyDescent="0.2">
      <c r="A278" t="s">
        <v>26</v>
      </c>
      <c r="B278">
        <v>18001</v>
      </c>
      <c r="C278" t="s">
        <v>76</v>
      </c>
      <c r="D278" s="32">
        <f>IFERROR(VLOOKUP(B278,Rus_USPEH!$A$2:$C$300,3,FALSE),"0")</f>
        <v>4</v>
      </c>
      <c r="E278" s="32">
        <f>IFERROR(VLOOKUP(B278,Mat_Prof_USPEH!$A$2:$C$300,3,FALSE),"0")</f>
        <v>4</v>
      </c>
      <c r="F278" s="32">
        <f>IFERROR(VLOOKUP(B278,Mat_Baz_USPEH!$A$2:$C$300,3,FALSE),"0")</f>
        <v>15</v>
      </c>
      <c r="G278">
        <f>IFERROR(VLOOKUP(B278,Rus!B:G,3,FALSE),"0")</f>
        <v>19</v>
      </c>
      <c r="H278" t="str">
        <f>IFERROR(VLOOKUP(B278,Rus!B:G,4,FALSE),"0")</f>
        <v>Русский язык</v>
      </c>
      <c r="I278" t="str">
        <f>IFERROR(VLOOKUP(B278,Rus!B:G,5,FALSE),"0")</f>
        <v>70.105263157894736</v>
      </c>
      <c r="J278">
        <f>IFERROR(VLOOKUP(B278,Rus!B:G,6,FALSE),"0")</f>
        <v>1332</v>
      </c>
      <c r="K278" s="32">
        <f>IFERROR(VLOOKUP(B278,Mat_Prof!$A$2:$G$300,3,FALSE),"0")</f>
        <v>4</v>
      </c>
      <c r="L278" s="32" t="str">
        <f>IFERROR(VLOOKUP(B278,Mat_Prof!$A$2:$E$300,4,FALSE),"0")</f>
        <v>Математика профильная</v>
      </c>
      <c r="M278" s="32" t="str">
        <f>IFERROR(VLOOKUP(B278,Mat_Prof!$A$2:$G$300,5,FALSE),"0")</f>
        <v>69.000000000000000</v>
      </c>
      <c r="N278" s="32">
        <f>IFERROR(VLOOKUP(B278,Mat_Prof!$A$2:$G$300,6,FALSE),"0")</f>
        <v>276</v>
      </c>
      <c r="O278" s="32">
        <f>IFERROR(VLOOKUP(B278,Mat_Baz!$A$2:$F$300,3,FALSE),"0")</f>
        <v>15</v>
      </c>
      <c r="P278" s="32" t="str">
        <f>IFERROR(VLOOKUP(B278,Mat_Baz!$A$2:$F$300,4,FALSE),"0")</f>
        <v>Математика базовая</v>
      </c>
      <c r="Q278" s="32" t="str">
        <f>IFERROR(VLOOKUP(B278,Mat_Baz!$A$2:$F$300,5,FALSE),"0")</f>
        <v>79.333333333333333</v>
      </c>
      <c r="R278" s="32">
        <f>IFERROR(VLOOKUP(B278,Mat_Baz!$A$2:$F$300,6,FALSE),"0")</f>
        <v>1190</v>
      </c>
    </row>
    <row r="279" spans="1:18" x14ac:dyDescent="0.2">
      <c r="A279" t="s">
        <v>251</v>
      </c>
      <c r="B279">
        <v>19001</v>
      </c>
      <c r="C279" t="s">
        <v>915</v>
      </c>
      <c r="D279" s="32" t="str">
        <f>IFERROR(VLOOKUP(B279,Rus_USPEH!$A$2:$C$300,3,FALSE),"0")</f>
        <v>0</v>
      </c>
      <c r="E279" s="32" t="str">
        <f>IFERROR(VLOOKUP(B279,Mat_Prof_USPEH!$A$2:$C$300,3,FALSE),"0")</f>
        <v>0</v>
      </c>
      <c r="F279" s="32" t="str">
        <f>IFERROR(VLOOKUP(B279,Mat_Baz_USPEH!$A$2:$C$300,3,FALSE),"0")</f>
        <v>0</v>
      </c>
      <c r="G279" t="str">
        <f>IFERROR(VLOOKUP(B279,Rus!B:G,3,FALSE),"0")</f>
        <v>0</v>
      </c>
      <c r="H279" t="str">
        <f>IFERROR(VLOOKUP(B279,Rus!B:G,4,FALSE),"0")</f>
        <v>0</v>
      </c>
      <c r="I279" t="str">
        <f>IFERROR(VLOOKUP(B279,Rus!B:G,5,FALSE),"0")</f>
        <v>0</v>
      </c>
      <c r="J279" t="str">
        <f>IFERROR(VLOOKUP(B279,Rus!B:G,6,FALSE),"0")</f>
        <v>0</v>
      </c>
      <c r="K279" s="32" t="str">
        <f>IFERROR(VLOOKUP(B279,Mat_Prof!$A$2:$G$300,3,FALSE),"0")</f>
        <v>0</v>
      </c>
      <c r="L279" s="32" t="str">
        <f>IFERROR(VLOOKUP(B279,Mat_Prof!$A$2:$E$300,4,FALSE),"0")</f>
        <v>0</v>
      </c>
      <c r="M279" s="32" t="str">
        <f>IFERROR(VLOOKUP(B279,Mat_Prof!$A$2:$G$300,5,FALSE),"0")</f>
        <v>0</v>
      </c>
      <c r="N279" s="32" t="str">
        <f>IFERROR(VLOOKUP(B279,Mat_Prof!$A$2:$G$300,6,FALSE),"0")</f>
        <v>0</v>
      </c>
      <c r="O279" s="32" t="str">
        <f>IFERROR(VLOOKUP(B279,Mat_Baz!$A$2:$F$300,3,FALSE),"0")</f>
        <v>0</v>
      </c>
      <c r="P279" s="32" t="str">
        <f>IFERROR(VLOOKUP(B279,Mat_Baz!$A$2:$F$300,4,FALSE),"0")</f>
        <v>0</v>
      </c>
      <c r="Q279" s="32" t="str">
        <f>IFERROR(VLOOKUP(B279,Mat_Baz!$A$2:$F$300,5,FALSE),"0")</f>
        <v>0</v>
      </c>
      <c r="R279" s="32" t="str">
        <f>IFERROR(VLOOKUP(B279,Mat_Baz!$A$2:$F$300,6,FALSE),"0")</f>
        <v>0</v>
      </c>
    </row>
    <row r="280" spans="1:18" x14ac:dyDescent="0.2">
      <c r="A280" t="s">
        <v>251</v>
      </c>
      <c r="B280">
        <v>19005</v>
      </c>
      <c r="C280" t="s">
        <v>154</v>
      </c>
      <c r="D280" s="32" t="str">
        <f>IFERROR(VLOOKUP(B280,Rus_USPEH!$A$2:$C$300,3,FALSE),"0")</f>
        <v>0</v>
      </c>
      <c r="E280" s="32" t="str">
        <f>IFERROR(VLOOKUP(B280,Mat_Prof_USPEH!$A$2:$C$300,3,FALSE),"0")</f>
        <v>0</v>
      </c>
      <c r="F280" s="32">
        <f>IFERROR(VLOOKUP(B280,Mat_Baz_USPEH!$A$2:$C$300,3,FALSE),"0")</f>
        <v>3</v>
      </c>
      <c r="G280">
        <f>IFERROR(VLOOKUP(B280,Rus!B:G,3,FALSE),"0")</f>
        <v>3</v>
      </c>
      <c r="H280" t="str">
        <f>IFERROR(VLOOKUP(B280,Rus!B:G,4,FALSE),"0")</f>
        <v>Русский язык</v>
      </c>
      <c r="I280" t="str">
        <f>IFERROR(VLOOKUP(B280,Rus!B:G,5,FALSE),"0")</f>
        <v>54.666666666666666</v>
      </c>
      <c r="J280">
        <f>IFERROR(VLOOKUP(B280,Rus!B:G,6,FALSE),"0")</f>
        <v>164</v>
      </c>
      <c r="K280" s="32" t="str">
        <f>IFERROR(VLOOKUP(B280,Mat_Prof!$A$2:$G$300,3,FALSE),"0")</f>
        <v>0</v>
      </c>
      <c r="L280" s="32" t="str">
        <f>IFERROR(VLOOKUP(B280,Mat_Prof!$A$2:$E$300,4,FALSE),"0")</f>
        <v>0</v>
      </c>
      <c r="M280" s="32" t="str">
        <f>IFERROR(VLOOKUP(B280,Mat_Prof!$A$2:$G$300,5,FALSE),"0")</f>
        <v>0</v>
      </c>
      <c r="N280" s="32" t="str">
        <f>IFERROR(VLOOKUP(B280,Mat_Prof!$A$2:$G$300,6,FALSE),"0")</f>
        <v>0</v>
      </c>
      <c r="O280" s="32">
        <f>IFERROR(VLOOKUP(B280,Mat_Baz!$A$2:$F$300,3,FALSE),"0")</f>
        <v>3</v>
      </c>
      <c r="P280" s="32" t="str">
        <f>IFERROR(VLOOKUP(B280,Mat_Baz!$A$2:$F$300,4,FALSE),"0")</f>
        <v>Математика базовая</v>
      </c>
      <c r="Q280" s="32" t="str">
        <f>IFERROR(VLOOKUP(B280,Mat_Baz!$A$2:$F$300,5,FALSE),"0")</f>
        <v>63.666666666666666</v>
      </c>
      <c r="R280" s="32">
        <f>IFERROR(VLOOKUP(B280,Mat_Baz!$A$2:$F$300,6,FALSE),"0")</f>
        <v>191</v>
      </c>
    </row>
    <row r="281" spans="1:18" x14ac:dyDescent="0.2">
      <c r="A281" t="s">
        <v>251</v>
      </c>
      <c r="B281">
        <v>19006</v>
      </c>
      <c r="C281" t="s">
        <v>155</v>
      </c>
      <c r="D281" s="32">
        <f>IFERROR(VLOOKUP(B281,Rus_USPEH!$A$2:$C$300,3,FALSE),"0")</f>
        <v>1</v>
      </c>
      <c r="E281" s="32">
        <f>IFERROR(VLOOKUP(B281,Mat_Prof_USPEH!$A$2:$C$300,3,FALSE),"0")</f>
        <v>1</v>
      </c>
      <c r="F281" s="32" t="str">
        <f>IFERROR(VLOOKUP(B281,Mat_Baz_USPEH!$A$2:$C$300,3,FALSE),"0")</f>
        <v>0</v>
      </c>
      <c r="G281">
        <f>IFERROR(VLOOKUP(B281,Rus!B:G,3,FALSE),"0")</f>
        <v>1</v>
      </c>
      <c r="H281" t="str">
        <f>IFERROR(VLOOKUP(B281,Rus!B:G,4,FALSE),"0")</f>
        <v>Русский язык</v>
      </c>
      <c r="I281" t="str">
        <f>IFERROR(VLOOKUP(B281,Rus!B:G,5,FALSE),"0")</f>
        <v>53.000000000000000</v>
      </c>
      <c r="J281">
        <f>IFERROR(VLOOKUP(B281,Rus!B:G,6,FALSE),"0")</f>
        <v>53</v>
      </c>
      <c r="K281" s="32">
        <f>IFERROR(VLOOKUP(B281,Mat_Prof!$A$2:$G$300,3,FALSE),"0")</f>
        <v>1</v>
      </c>
      <c r="L281" s="32" t="str">
        <f>IFERROR(VLOOKUP(B281,Mat_Prof!$A$2:$E$300,4,FALSE),"0")</f>
        <v>Математика профильная</v>
      </c>
      <c r="M281" s="32" t="str">
        <f>IFERROR(VLOOKUP(B281,Mat_Prof!$A$2:$G$300,5,FALSE),"0")</f>
        <v>34.000000000000000</v>
      </c>
      <c r="N281" s="32">
        <f>IFERROR(VLOOKUP(B281,Mat_Prof!$A$2:$G$300,6,FALSE),"0")</f>
        <v>34</v>
      </c>
      <c r="O281" s="32" t="str">
        <f>IFERROR(VLOOKUP(B281,Mat_Baz!$A$2:$F$300,3,FALSE),"0")</f>
        <v>0</v>
      </c>
      <c r="P281" s="32" t="str">
        <f>IFERROR(VLOOKUP(B281,Mat_Baz!$A$2:$F$300,4,FALSE),"0")</f>
        <v>0</v>
      </c>
      <c r="Q281" s="32" t="str">
        <f>IFERROR(VLOOKUP(B281,Mat_Baz!$A$2:$F$300,5,FALSE),"0")</f>
        <v>0</v>
      </c>
      <c r="R281" s="32" t="str">
        <f>IFERROR(VLOOKUP(B281,Mat_Baz!$A$2:$F$300,6,FALSE),"0")</f>
        <v>0</v>
      </c>
    </row>
    <row r="282" spans="1:18" x14ac:dyDescent="0.2">
      <c r="A282" t="s">
        <v>251</v>
      </c>
      <c r="B282">
        <v>19002</v>
      </c>
      <c r="C282" t="s">
        <v>152</v>
      </c>
      <c r="D282" s="32" t="str">
        <f>IFERROR(VLOOKUP(B282,Rus_USPEH!$A$2:$C$300,3,FALSE),"0")</f>
        <v>0</v>
      </c>
      <c r="E282" s="32" t="str">
        <f>IFERROR(VLOOKUP(B282,Mat_Prof_USPEH!$A$2:$C$300,3,FALSE),"0")</f>
        <v>0</v>
      </c>
      <c r="F282" s="32">
        <f>IFERROR(VLOOKUP(B282,Mat_Baz_USPEH!$A$2:$C$300,3,FALSE),"0")</f>
        <v>1</v>
      </c>
      <c r="G282">
        <f>IFERROR(VLOOKUP(B282,Rus!B:G,3,FALSE),"0")</f>
        <v>1</v>
      </c>
      <c r="H282" t="str">
        <f>IFERROR(VLOOKUP(B282,Rus!B:G,4,FALSE),"0")</f>
        <v>Русский язык</v>
      </c>
      <c r="I282" t="str">
        <f>IFERROR(VLOOKUP(B282,Rus!B:G,5,FALSE),"0")</f>
        <v>49.000000000000000</v>
      </c>
      <c r="J282">
        <f>IFERROR(VLOOKUP(B282,Rus!B:G,6,FALSE),"0")</f>
        <v>49</v>
      </c>
      <c r="K282" s="32" t="str">
        <f>IFERROR(VLOOKUP(B282,Mat_Prof!$A$2:$G$300,3,FALSE),"0")</f>
        <v>0</v>
      </c>
      <c r="L282" s="32" t="str">
        <f>IFERROR(VLOOKUP(B282,Mat_Prof!$A$2:$E$300,4,FALSE),"0")</f>
        <v>0</v>
      </c>
      <c r="M282" s="32" t="str">
        <f>IFERROR(VLOOKUP(B282,Mat_Prof!$A$2:$G$300,5,FALSE),"0")</f>
        <v>0</v>
      </c>
      <c r="N282" s="32" t="str">
        <f>IFERROR(VLOOKUP(B282,Mat_Prof!$A$2:$G$300,6,FALSE),"0")</f>
        <v>0</v>
      </c>
      <c r="O282" s="32">
        <f>IFERROR(VLOOKUP(B282,Mat_Baz!$A$2:$F$300,3,FALSE),"0")</f>
        <v>1</v>
      </c>
      <c r="P282" s="32" t="str">
        <f>IFERROR(VLOOKUP(B282,Mat_Baz!$A$2:$F$300,4,FALSE),"0")</f>
        <v>Математика базовая</v>
      </c>
      <c r="Q282" s="32" t="str">
        <f>IFERROR(VLOOKUP(B282,Mat_Baz!$A$2:$F$300,5,FALSE),"0")</f>
        <v>62.000000000000000</v>
      </c>
      <c r="R282" s="32">
        <f>IFERROR(VLOOKUP(B282,Mat_Baz!$A$2:$F$300,6,FALSE),"0")</f>
        <v>62</v>
      </c>
    </row>
    <row r="283" spans="1:18" x14ac:dyDescent="0.2">
      <c r="A283" t="s">
        <v>251</v>
      </c>
      <c r="B283">
        <v>19003</v>
      </c>
      <c r="C283" t="s">
        <v>153</v>
      </c>
      <c r="D283" s="32">
        <f>IFERROR(VLOOKUP(B283,Rus_USPEH!$A$2:$C$300,3,FALSE),"0")</f>
        <v>4</v>
      </c>
      <c r="E283" s="32">
        <f>IFERROR(VLOOKUP(B283,Mat_Prof_USPEH!$A$2:$C$300,3,FALSE),"0")</f>
        <v>4</v>
      </c>
      <c r="F283" s="32">
        <f>IFERROR(VLOOKUP(B283,Mat_Baz_USPEH!$A$2:$C$300,3,FALSE),"0")</f>
        <v>3</v>
      </c>
      <c r="G283">
        <f>IFERROR(VLOOKUP(B283,Rus!B:G,3,FALSE),"0")</f>
        <v>7</v>
      </c>
      <c r="H283" t="str">
        <f>IFERROR(VLOOKUP(B283,Rus!B:G,4,FALSE),"0")</f>
        <v>Русский язык</v>
      </c>
      <c r="I283" t="str">
        <f>IFERROR(VLOOKUP(B283,Rus!B:G,5,FALSE),"0")</f>
        <v>55.000000000000000</v>
      </c>
      <c r="J283">
        <f>IFERROR(VLOOKUP(B283,Rus!B:G,6,FALSE),"0")</f>
        <v>385</v>
      </c>
      <c r="K283" s="32">
        <f>IFERROR(VLOOKUP(B283,Mat_Prof!$A$2:$G$300,3,FALSE),"0")</f>
        <v>4</v>
      </c>
      <c r="L283" s="32" t="str">
        <f>IFERROR(VLOOKUP(B283,Mat_Prof!$A$2:$E$300,4,FALSE),"0")</f>
        <v>Математика профильная</v>
      </c>
      <c r="M283" s="32" t="str">
        <f>IFERROR(VLOOKUP(B283,Mat_Prof!$A$2:$G$300,5,FALSE),"0")</f>
        <v>48.250000000000000</v>
      </c>
      <c r="N283" s="32">
        <f>IFERROR(VLOOKUP(B283,Mat_Prof!$A$2:$G$300,6,FALSE),"0")</f>
        <v>193</v>
      </c>
      <c r="O283" s="32">
        <f>IFERROR(VLOOKUP(B283,Mat_Baz!$A$2:$F$300,3,FALSE),"0")</f>
        <v>3</v>
      </c>
      <c r="P283" s="32" t="str">
        <f>IFERROR(VLOOKUP(B283,Mat_Baz!$A$2:$F$300,4,FALSE),"0")</f>
        <v>Математика базовая</v>
      </c>
      <c r="Q283" s="32" t="str">
        <f>IFERROR(VLOOKUP(B283,Mat_Baz!$A$2:$F$300,5,FALSE),"0")</f>
        <v>55.333333333333333</v>
      </c>
      <c r="R283" s="32">
        <f>IFERROR(VLOOKUP(B283,Mat_Baz!$A$2:$F$300,6,FALSE),"0")</f>
        <v>166</v>
      </c>
    </row>
    <row r="284" spans="1:18" x14ac:dyDescent="0.2">
      <c r="A284" t="s">
        <v>251</v>
      </c>
      <c r="B284">
        <v>19012</v>
      </c>
      <c r="C284" t="s">
        <v>252</v>
      </c>
      <c r="D284" s="32">
        <f>IFERROR(VLOOKUP(B284,Rus_USPEH!$A$2:$C$300,3,FALSE),"0")</f>
        <v>3</v>
      </c>
      <c r="E284" s="32">
        <f>IFERROR(VLOOKUP(B284,Mat_Prof_USPEH!$A$2:$C$300,3,FALSE),"0")</f>
        <v>3</v>
      </c>
      <c r="F284" s="32">
        <f>IFERROR(VLOOKUP(B284,Mat_Baz_USPEH!$A$2:$C$300,3,FALSE),"0")</f>
        <v>11</v>
      </c>
      <c r="G284">
        <f>IFERROR(VLOOKUP(B284,Rus!B:G,3,FALSE),"0")</f>
        <v>14</v>
      </c>
      <c r="H284" t="str">
        <f>IFERROR(VLOOKUP(B284,Rus!B:G,4,FALSE),"0")</f>
        <v>Русский язык</v>
      </c>
      <c r="I284" t="str">
        <f>IFERROR(VLOOKUP(B284,Rus!B:G,5,FALSE),"0")</f>
        <v>63.142857142857142</v>
      </c>
      <c r="J284">
        <f>IFERROR(VLOOKUP(B284,Rus!B:G,6,FALSE),"0")</f>
        <v>884</v>
      </c>
      <c r="K284" s="32">
        <f>IFERROR(VLOOKUP(B284,Mat_Prof!$A$2:$G$300,3,FALSE),"0")</f>
        <v>3</v>
      </c>
      <c r="L284" s="32" t="str">
        <f>IFERROR(VLOOKUP(B284,Mat_Prof!$A$2:$E$300,4,FALSE),"0")</f>
        <v>Математика профильная</v>
      </c>
      <c r="M284" s="32" t="str">
        <f>IFERROR(VLOOKUP(B284,Mat_Prof!$A$2:$G$300,5,FALSE),"0")</f>
        <v>62.666666666666666</v>
      </c>
      <c r="N284" s="32">
        <f>IFERROR(VLOOKUP(B284,Mat_Prof!$A$2:$G$300,6,FALSE),"0")</f>
        <v>188</v>
      </c>
      <c r="O284" s="32">
        <f>IFERROR(VLOOKUP(B284,Mat_Baz!$A$2:$F$300,3,FALSE),"0")</f>
        <v>11</v>
      </c>
      <c r="P284" s="32" t="str">
        <f>IFERROR(VLOOKUP(B284,Mat_Baz!$A$2:$F$300,4,FALSE),"0")</f>
        <v>Математика базовая</v>
      </c>
      <c r="Q284" s="32" t="str">
        <f>IFERROR(VLOOKUP(B284,Mat_Baz!$A$2:$F$300,5,FALSE),"0")</f>
        <v>73.545454545454545</v>
      </c>
      <c r="R284" s="32">
        <f>IFERROR(VLOOKUP(B284,Mat_Baz!$A$2:$F$300,6,FALSE),"0")</f>
        <v>809</v>
      </c>
    </row>
    <row r="285" spans="1:18" x14ac:dyDescent="0.2">
      <c r="A285" t="s">
        <v>251</v>
      </c>
      <c r="B285">
        <v>19009</v>
      </c>
      <c r="C285" t="s">
        <v>593</v>
      </c>
      <c r="D285" s="32">
        <f>IFERROR(VLOOKUP(B285,Rus_USPEH!$A$2:$C$300,3,FALSE),"0")</f>
        <v>2</v>
      </c>
      <c r="E285" s="32">
        <f>IFERROR(VLOOKUP(B285,Mat_Prof_USPEH!$A$2:$C$300,3,FALSE),"0")</f>
        <v>2</v>
      </c>
      <c r="F285" s="32">
        <f>IFERROR(VLOOKUP(B285,Mat_Baz_USPEH!$A$2:$C$300,3,FALSE),"0")</f>
        <v>4</v>
      </c>
      <c r="G285">
        <f>IFERROR(VLOOKUP(B285,Rus!B:G,3,FALSE),"0")</f>
        <v>6</v>
      </c>
      <c r="H285" t="str">
        <f>IFERROR(VLOOKUP(B285,Rus!B:G,4,FALSE),"0")</f>
        <v>Русский язык</v>
      </c>
      <c r="I285" t="str">
        <f>IFERROR(VLOOKUP(B285,Rus!B:G,5,FALSE),"0")</f>
        <v>55.500000000000000</v>
      </c>
      <c r="J285">
        <f>IFERROR(VLOOKUP(B285,Rus!B:G,6,FALSE),"0")</f>
        <v>333</v>
      </c>
      <c r="K285" s="32">
        <f>IFERROR(VLOOKUP(B285,Mat_Prof!$A$2:$G$300,3,FALSE),"0")</f>
        <v>2</v>
      </c>
      <c r="L285" s="32" t="str">
        <f>IFERROR(VLOOKUP(B285,Mat_Prof!$A$2:$E$300,4,FALSE),"0")</f>
        <v>Математика профильная</v>
      </c>
      <c r="M285" s="32" t="str">
        <f>IFERROR(VLOOKUP(B285,Mat_Prof!$A$2:$G$300,5,FALSE),"0")</f>
        <v>65.000000000000000</v>
      </c>
      <c r="N285" s="32">
        <f>IFERROR(VLOOKUP(B285,Mat_Prof!$A$2:$G$300,6,FALSE),"0")</f>
        <v>130</v>
      </c>
      <c r="O285" s="32">
        <f>IFERROR(VLOOKUP(B285,Mat_Baz!$A$2:$F$300,3,FALSE),"0")</f>
        <v>4</v>
      </c>
      <c r="P285" s="32" t="str">
        <f>IFERROR(VLOOKUP(B285,Mat_Baz!$A$2:$F$300,4,FALSE),"0")</f>
        <v>Математика базовая</v>
      </c>
      <c r="Q285" s="32" t="str">
        <f>IFERROR(VLOOKUP(B285,Mat_Baz!$A$2:$F$300,5,FALSE),"0")</f>
        <v>63.000000000000000</v>
      </c>
      <c r="R285" s="32">
        <f>IFERROR(VLOOKUP(B285,Mat_Baz!$A$2:$F$300,6,FALSE),"0")</f>
        <v>252</v>
      </c>
    </row>
    <row r="286" spans="1:18" x14ac:dyDescent="0.2">
      <c r="A286" t="s">
        <v>251</v>
      </c>
      <c r="B286">
        <v>19010</v>
      </c>
      <c r="C286" t="s">
        <v>156</v>
      </c>
      <c r="D286" s="32">
        <f>IFERROR(VLOOKUP(B286,Rus_USPEH!$A$2:$C$300,3,FALSE),"0")</f>
        <v>1</v>
      </c>
      <c r="E286" s="32">
        <f>IFERROR(VLOOKUP(B286,Mat_Prof_USPEH!$A$2:$C$300,3,FALSE),"0")</f>
        <v>1</v>
      </c>
      <c r="F286" s="32">
        <f>IFERROR(VLOOKUP(B286,Mat_Baz_USPEH!$A$2:$C$300,3,FALSE),"0")</f>
        <v>1</v>
      </c>
      <c r="G286">
        <f>IFERROR(VLOOKUP(B286,Rus!B:G,3,FALSE),"0")</f>
        <v>2</v>
      </c>
      <c r="H286" t="str">
        <f>IFERROR(VLOOKUP(B286,Rus!B:G,4,FALSE),"0")</f>
        <v>Русский язык</v>
      </c>
      <c r="I286" t="str">
        <f>IFERROR(VLOOKUP(B286,Rus!B:G,5,FALSE),"0")</f>
        <v>47.000000000000000</v>
      </c>
      <c r="J286">
        <f>IFERROR(VLOOKUP(B286,Rus!B:G,6,FALSE),"0")</f>
        <v>94</v>
      </c>
      <c r="K286" s="32">
        <f>IFERROR(VLOOKUP(B286,Mat_Prof!$A$2:$G$300,3,FALSE),"0")</f>
        <v>1</v>
      </c>
      <c r="L286" s="32" t="str">
        <f>IFERROR(VLOOKUP(B286,Mat_Prof!$A$2:$E$300,4,FALSE),"0")</f>
        <v>Математика профильная</v>
      </c>
      <c r="M286" s="32" t="str">
        <f>IFERROR(VLOOKUP(B286,Mat_Prof!$A$2:$G$300,5,FALSE),"0")</f>
        <v>27.000000000000000</v>
      </c>
      <c r="N286" s="32">
        <f>IFERROR(VLOOKUP(B286,Mat_Prof!$A$2:$G$300,6,FALSE),"0")</f>
        <v>27</v>
      </c>
      <c r="O286" s="32">
        <f>IFERROR(VLOOKUP(B286,Mat_Baz!$A$2:$F$300,3,FALSE),"0")</f>
        <v>1</v>
      </c>
      <c r="P286" s="32" t="str">
        <f>IFERROR(VLOOKUP(B286,Mat_Baz!$A$2:$F$300,4,FALSE),"0")</f>
        <v>Математика базовая</v>
      </c>
      <c r="Q286" s="32" t="str">
        <f>IFERROR(VLOOKUP(B286,Mat_Baz!$A$2:$F$300,5,FALSE),"0")</f>
        <v>48.000000000000000</v>
      </c>
      <c r="R286" s="32">
        <f>IFERROR(VLOOKUP(B286,Mat_Baz!$A$2:$F$300,6,FALSE),"0")</f>
        <v>48</v>
      </c>
    </row>
    <row r="287" spans="1:18" x14ac:dyDescent="0.2">
      <c r="A287" t="s">
        <v>27</v>
      </c>
      <c r="B287">
        <v>20003</v>
      </c>
      <c r="C287" t="s">
        <v>58</v>
      </c>
      <c r="D287" s="32">
        <f>IFERROR(VLOOKUP(B287,Rus_USPEH!$A$2:$C$300,3,FALSE),"0")</f>
        <v>4</v>
      </c>
      <c r="E287" s="32">
        <f>IFERROR(VLOOKUP(B287,Mat_Prof_USPEH!$A$2:$C$300,3,FALSE),"0")</f>
        <v>4</v>
      </c>
      <c r="F287" s="32">
        <f>IFERROR(VLOOKUP(B287,Mat_Baz_USPEH!$A$2:$C$300,3,FALSE),"0")</f>
        <v>11</v>
      </c>
      <c r="G287">
        <f>IFERROR(VLOOKUP(B287,Rus!B:G,3,FALSE),"0")</f>
        <v>15</v>
      </c>
      <c r="H287" t="str">
        <f>IFERROR(VLOOKUP(B287,Rus!B:G,4,FALSE),"0")</f>
        <v>Русский язык</v>
      </c>
      <c r="I287" t="str">
        <f>IFERROR(VLOOKUP(B287,Rus!B:G,5,FALSE),"0")</f>
        <v>58.533333333333333</v>
      </c>
      <c r="J287">
        <f>IFERROR(VLOOKUP(B287,Rus!B:G,6,FALSE),"0")</f>
        <v>878</v>
      </c>
      <c r="K287" s="32">
        <f>IFERROR(VLOOKUP(B287,Mat_Prof!$A$2:$G$300,3,FALSE),"0")</f>
        <v>4</v>
      </c>
      <c r="L287" s="32" t="str">
        <f>IFERROR(VLOOKUP(B287,Mat_Prof!$A$2:$E$300,4,FALSE),"0")</f>
        <v>Математика профильная</v>
      </c>
      <c r="M287" s="32" t="str">
        <f>IFERROR(VLOOKUP(B287,Mat_Prof!$A$2:$G$300,5,FALSE),"0")</f>
        <v>58.000000000000000</v>
      </c>
      <c r="N287" s="32">
        <f>IFERROR(VLOOKUP(B287,Mat_Prof!$A$2:$G$300,6,FALSE),"0")</f>
        <v>232</v>
      </c>
      <c r="O287" s="32">
        <f>IFERROR(VLOOKUP(B287,Mat_Baz!$A$2:$F$300,3,FALSE),"0")</f>
        <v>11</v>
      </c>
      <c r="P287" s="32" t="str">
        <f>IFERROR(VLOOKUP(B287,Mat_Baz!$A$2:$F$300,4,FALSE),"0")</f>
        <v>Математика базовая</v>
      </c>
      <c r="Q287" s="32" t="str">
        <f>IFERROR(VLOOKUP(B287,Mat_Baz!$A$2:$F$300,5,FALSE),"0")</f>
        <v>69.727272727272727</v>
      </c>
      <c r="R287" s="32">
        <f>IFERROR(VLOOKUP(B287,Mat_Baz!$A$2:$F$300,6,FALSE),"0")</f>
        <v>767</v>
      </c>
    </row>
    <row r="288" spans="1:18" x14ac:dyDescent="0.2">
      <c r="A288" t="s">
        <v>27</v>
      </c>
      <c r="B288">
        <v>20012</v>
      </c>
      <c r="C288" t="s">
        <v>916</v>
      </c>
      <c r="D288" s="32" t="str">
        <f>IFERROR(VLOOKUP(B288,Rus_USPEH!$A$2:$C$300,3,FALSE),"0")</f>
        <v>0</v>
      </c>
      <c r="E288" s="32" t="str">
        <f>IFERROR(VLOOKUP(B288,Mat_Prof_USPEH!$A$2:$C$300,3,FALSE),"0")</f>
        <v>0</v>
      </c>
      <c r="F288" s="32" t="str">
        <f>IFERROR(VLOOKUP(B288,Mat_Baz_USPEH!$A$2:$C$300,3,FALSE),"0")</f>
        <v>0</v>
      </c>
      <c r="G288" t="str">
        <f>IFERROR(VLOOKUP(B288,Rus!B:G,3,FALSE),"0")</f>
        <v>0</v>
      </c>
      <c r="H288" t="str">
        <f>IFERROR(VLOOKUP(B288,Rus!B:G,4,FALSE),"0")</f>
        <v>0</v>
      </c>
      <c r="I288" t="str">
        <f>IFERROR(VLOOKUP(B288,Rus!B:G,5,FALSE),"0")</f>
        <v>0</v>
      </c>
      <c r="J288" t="str">
        <f>IFERROR(VLOOKUP(B288,Rus!B:G,6,FALSE),"0")</f>
        <v>0</v>
      </c>
      <c r="K288" s="32" t="str">
        <f>IFERROR(VLOOKUP(B288,Mat_Prof!$A$2:$G$300,3,FALSE),"0")</f>
        <v>0</v>
      </c>
      <c r="L288" s="32" t="str">
        <f>IFERROR(VLOOKUP(B288,Mat_Prof!$A$2:$E$300,4,FALSE),"0")</f>
        <v>0</v>
      </c>
      <c r="M288" s="32" t="str">
        <f>IFERROR(VLOOKUP(B288,Mat_Prof!$A$2:$G$300,5,FALSE),"0")</f>
        <v>0</v>
      </c>
      <c r="N288" s="32" t="str">
        <f>IFERROR(VLOOKUP(B288,Mat_Prof!$A$2:$G$300,6,FALSE),"0")</f>
        <v>0</v>
      </c>
      <c r="O288" s="32" t="str">
        <f>IFERROR(VLOOKUP(B288,Mat_Baz!$A$2:$F$300,3,FALSE),"0")</f>
        <v>0</v>
      </c>
      <c r="P288" s="32" t="str">
        <f>IFERROR(VLOOKUP(B288,Mat_Baz!$A$2:$F$300,4,FALSE),"0")</f>
        <v>0</v>
      </c>
      <c r="Q288" s="32" t="str">
        <f>IFERROR(VLOOKUP(B288,Mat_Baz!$A$2:$F$300,5,FALSE),"0")</f>
        <v>0</v>
      </c>
      <c r="R288" s="32" t="str">
        <f>IFERROR(VLOOKUP(B288,Mat_Baz!$A$2:$F$300,6,FALSE),"0")</f>
        <v>0</v>
      </c>
    </row>
    <row r="289" spans="1:18" x14ac:dyDescent="0.2">
      <c r="A289" t="s">
        <v>27</v>
      </c>
      <c r="B289">
        <v>20001</v>
      </c>
      <c r="C289" t="s">
        <v>157</v>
      </c>
      <c r="D289" s="32">
        <f>IFERROR(VLOOKUP(B289,Rus_USPEH!$A$2:$C$300,3,FALSE),"0")</f>
        <v>22</v>
      </c>
      <c r="E289" s="32">
        <f>IFERROR(VLOOKUP(B289,Mat_Prof_USPEH!$A$2:$C$300,3,FALSE),"0")</f>
        <v>22</v>
      </c>
      <c r="F289" s="32">
        <f>IFERROR(VLOOKUP(B289,Mat_Baz_USPEH!$A$2:$C$300,3,FALSE),"0")</f>
        <v>29</v>
      </c>
      <c r="G289">
        <f>IFERROR(VLOOKUP(B289,Rus!B:G,3,FALSE),"0")</f>
        <v>52</v>
      </c>
      <c r="H289" t="str">
        <f>IFERROR(VLOOKUP(B289,Rus!B:G,4,FALSE),"0")</f>
        <v>Русский язык</v>
      </c>
      <c r="I289" t="str">
        <f>IFERROR(VLOOKUP(B289,Rus!B:G,5,FALSE),"0")</f>
        <v>64.980769230769230</v>
      </c>
      <c r="J289">
        <f>IFERROR(VLOOKUP(B289,Rus!B:G,6,FALSE),"0")</f>
        <v>3379</v>
      </c>
      <c r="K289" s="32">
        <f>IFERROR(VLOOKUP(B289,Mat_Prof!$A$2:$G$300,3,FALSE),"0")</f>
        <v>22</v>
      </c>
      <c r="L289" s="32" t="str">
        <f>IFERROR(VLOOKUP(B289,Mat_Prof!$A$2:$E$300,4,FALSE),"0")</f>
        <v>Математика профильная</v>
      </c>
      <c r="M289" s="32" t="str">
        <f>IFERROR(VLOOKUP(B289,Mat_Prof!$A$2:$G$300,5,FALSE),"0")</f>
        <v>60.636363636363636</v>
      </c>
      <c r="N289" s="32">
        <f>IFERROR(VLOOKUP(B289,Mat_Prof!$A$2:$G$300,6,FALSE),"0")</f>
        <v>1334</v>
      </c>
      <c r="O289" s="32">
        <f>IFERROR(VLOOKUP(B289,Mat_Baz!$A$2:$F$300,3,FALSE),"0")</f>
        <v>31</v>
      </c>
      <c r="P289" s="32" t="str">
        <f>IFERROR(VLOOKUP(B289,Mat_Baz!$A$2:$F$300,4,FALSE),"0")</f>
        <v>Математика базовая</v>
      </c>
      <c r="Q289" s="32" t="str">
        <f>IFERROR(VLOOKUP(B289,Mat_Baz!$A$2:$F$300,5,FALSE),"0")</f>
        <v>68.838709677419354</v>
      </c>
      <c r="R289" s="32">
        <f>IFERROR(VLOOKUP(B289,Mat_Baz!$A$2:$F$300,6,FALSE),"0")</f>
        <v>2134</v>
      </c>
    </row>
    <row r="290" spans="1:18" x14ac:dyDescent="0.2">
      <c r="A290" t="s">
        <v>27</v>
      </c>
      <c r="B290">
        <v>20014</v>
      </c>
      <c r="C290" t="s">
        <v>295</v>
      </c>
      <c r="D290" s="32">
        <f>IFERROR(VLOOKUP(B290,Rus_USPEH!$A$2:$C$300,3,FALSE),"0")</f>
        <v>3</v>
      </c>
      <c r="E290" s="32">
        <f>IFERROR(VLOOKUP(B290,Mat_Prof_USPEH!$A$2:$C$300,3,FALSE),"0")</f>
        <v>3</v>
      </c>
      <c r="F290" s="32">
        <f>IFERROR(VLOOKUP(B290,Mat_Baz_USPEH!$A$2:$C$300,3,FALSE),"0")</f>
        <v>3</v>
      </c>
      <c r="G290">
        <f>IFERROR(VLOOKUP(B290,Rus!B:G,3,FALSE),"0")</f>
        <v>6</v>
      </c>
      <c r="H290" t="str">
        <f>IFERROR(VLOOKUP(B290,Rus!B:G,4,FALSE),"0")</f>
        <v>Русский язык</v>
      </c>
      <c r="I290" t="str">
        <f>IFERROR(VLOOKUP(B290,Rus!B:G,5,FALSE),"0")</f>
        <v>63.000000000000000</v>
      </c>
      <c r="J290">
        <f>IFERROR(VLOOKUP(B290,Rus!B:G,6,FALSE),"0")</f>
        <v>378</v>
      </c>
      <c r="K290" s="32">
        <f>IFERROR(VLOOKUP(B290,Mat_Prof!$A$2:$G$300,3,FALSE),"0")</f>
        <v>3</v>
      </c>
      <c r="L290" s="32" t="str">
        <f>IFERROR(VLOOKUP(B290,Mat_Prof!$A$2:$E$300,4,FALSE),"0")</f>
        <v>Математика профильная</v>
      </c>
      <c r="M290" s="32" t="str">
        <f>IFERROR(VLOOKUP(B290,Mat_Prof!$A$2:$G$300,5,FALSE),"0")</f>
        <v>44.333333333333333</v>
      </c>
      <c r="N290" s="32">
        <f>IFERROR(VLOOKUP(B290,Mat_Prof!$A$2:$G$300,6,FALSE),"0")</f>
        <v>133</v>
      </c>
      <c r="O290" s="32">
        <f>IFERROR(VLOOKUP(B290,Mat_Baz!$A$2:$F$300,3,FALSE),"0")</f>
        <v>3</v>
      </c>
      <c r="P290" s="32" t="str">
        <f>IFERROR(VLOOKUP(B290,Mat_Baz!$A$2:$F$300,4,FALSE),"0")</f>
        <v>Математика базовая</v>
      </c>
      <c r="Q290" s="32" t="str">
        <f>IFERROR(VLOOKUP(B290,Mat_Baz!$A$2:$F$300,5,FALSE),"0")</f>
        <v>77.666666666666666</v>
      </c>
      <c r="R290" s="32">
        <f>IFERROR(VLOOKUP(B290,Mat_Baz!$A$2:$F$300,6,FALSE),"0")</f>
        <v>233</v>
      </c>
    </row>
    <row r="291" spans="1:18" x14ac:dyDescent="0.2">
      <c r="A291" t="s">
        <v>27</v>
      </c>
      <c r="B291">
        <v>20002</v>
      </c>
      <c r="C291" t="s">
        <v>596</v>
      </c>
      <c r="D291" s="32">
        <f>IFERROR(VLOOKUP(B291,Rus_USPEH!$A$2:$C$300,3,FALSE),"0")</f>
        <v>6</v>
      </c>
      <c r="E291" s="32">
        <f>IFERROR(VLOOKUP(B291,Mat_Prof_USPEH!$A$2:$C$300,3,FALSE),"0")</f>
        <v>6</v>
      </c>
      <c r="F291" s="32">
        <f>IFERROR(VLOOKUP(B291,Mat_Baz_USPEH!$A$2:$C$300,3,FALSE),"0")</f>
        <v>5</v>
      </c>
      <c r="G291">
        <f>IFERROR(VLOOKUP(B291,Rus!B:G,3,FALSE),"0")</f>
        <v>11</v>
      </c>
      <c r="H291" t="str">
        <f>IFERROR(VLOOKUP(B291,Rus!B:G,4,FALSE),"0")</f>
        <v>Русский язык</v>
      </c>
      <c r="I291" t="str">
        <f>IFERROR(VLOOKUP(B291,Rus!B:G,5,FALSE),"0")</f>
        <v>71.363636363636363</v>
      </c>
      <c r="J291">
        <f>IFERROR(VLOOKUP(B291,Rus!B:G,6,FALSE),"0")</f>
        <v>785</v>
      </c>
      <c r="K291" s="32">
        <f>IFERROR(VLOOKUP(B291,Mat_Prof!$A$2:$G$300,3,FALSE),"0")</f>
        <v>6</v>
      </c>
      <c r="L291" s="32" t="str">
        <f>IFERROR(VLOOKUP(B291,Mat_Prof!$A$2:$E$300,4,FALSE),"0")</f>
        <v>Математика профильная</v>
      </c>
      <c r="M291" s="32" t="str">
        <f>IFERROR(VLOOKUP(B291,Mat_Prof!$A$2:$G$300,5,FALSE),"0")</f>
        <v>63.000000000000000</v>
      </c>
      <c r="N291" s="32">
        <f>IFERROR(VLOOKUP(B291,Mat_Prof!$A$2:$G$300,6,FALSE),"0")</f>
        <v>378</v>
      </c>
      <c r="O291" s="32">
        <f>IFERROR(VLOOKUP(B291,Mat_Baz!$A$2:$F$300,3,FALSE),"0")</f>
        <v>5</v>
      </c>
      <c r="P291" s="32" t="str">
        <f>IFERROR(VLOOKUP(B291,Mat_Baz!$A$2:$F$300,4,FALSE),"0")</f>
        <v>Математика базовая</v>
      </c>
      <c r="Q291" s="32" t="str">
        <f>IFERROR(VLOOKUP(B291,Mat_Baz!$A$2:$F$300,5,FALSE),"0")</f>
        <v>82.800000000000000</v>
      </c>
      <c r="R291" s="32">
        <f>IFERROR(VLOOKUP(B291,Mat_Baz!$A$2:$F$300,6,FALSE),"0")</f>
        <v>414</v>
      </c>
    </row>
    <row r="292" spans="1:18" x14ac:dyDescent="0.2">
      <c r="A292" t="s">
        <v>27</v>
      </c>
      <c r="B292">
        <v>20013</v>
      </c>
      <c r="C292" t="s">
        <v>294</v>
      </c>
      <c r="D292" s="32">
        <f>IFERROR(VLOOKUP(B292,Rus_USPEH!$A$2:$C$300,3,FALSE),"0")</f>
        <v>2</v>
      </c>
      <c r="E292" s="32">
        <f>IFERROR(VLOOKUP(B292,Mat_Prof_USPEH!$A$2:$C$300,3,FALSE),"0")</f>
        <v>2</v>
      </c>
      <c r="F292" s="32">
        <f>IFERROR(VLOOKUP(B292,Mat_Baz_USPEH!$A$2:$C$300,3,FALSE),"0")</f>
        <v>5</v>
      </c>
      <c r="G292">
        <f>IFERROR(VLOOKUP(B292,Rus!B:G,3,FALSE),"0")</f>
        <v>8</v>
      </c>
      <c r="H292" t="str">
        <f>IFERROR(VLOOKUP(B292,Rus!B:G,4,FALSE),"0")</f>
        <v>Русский язык</v>
      </c>
      <c r="I292" t="str">
        <f>IFERROR(VLOOKUP(B292,Rus!B:G,5,FALSE),"0")</f>
        <v>61.750000000000000</v>
      </c>
      <c r="J292">
        <f>IFERROR(VLOOKUP(B292,Rus!B:G,6,FALSE),"0")</f>
        <v>494</v>
      </c>
      <c r="K292" s="32">
        <f>IFERROR(VLOOKUP(B292,Mat_Prof!$A$2:$G$300,3,FALSE),"0")</f>
        <v>2</v>
      </c>
      <c r="L292" s="32" t="str">
        <f>IFERROR(VLOOKUP(B292,Mat_Prof!$A$2:$E$300,4,FALSE),"0")</f>
        <v>Математика профильная</v>
      </c>
      <c r="M292" s="32" t="str">
        <f>IFERROR(VLOOKUP(B292,Mat_Prof!$A$2:$G$300,5,FALSE),"0")</f>
        <v>56.000000000000000</v>
      </c>
      <c r="N292" s="32">
        <f>IFERROR(VLOOKUP(B292,Mat_Prof!$A$2:$G$300,6,FALSE),"0")</f>
        <v>112</v>
      </c>
      <c r="O292" s="32">
        <f>IFERROR(VLOOKUP(B292,Mat_Baz!$A$2:$F$300,3,FALSE),"0")</f>
        <v>6</v>
      </c>
      <c r="P292" s="32" t="str">
        <f>IFERROR(VLOOKUP(B292,Mat_Baz!$A$2:$F$300,4,FALSE),"0")</f>
        <v>Математика базовая</v>
      </c>
      <c r="Q292" s="32" t="str">
        <f>IFERROR(VLOOKUP(B292,Mat_Baz!$A$2:$F$300,5,FALSE),"0")</f>
        <v>58.666666666666666</v>
      </c>
      <c r="R292" s="32">
        <f>IFERROR(VLOOKUP(B292,Mat_Baz!$A$2:$F$300,6,FALSE),"0")</f>
        <v>352</v>
      </c>
    </row>
    <row r="293" spans="1:18" x14ac:dyDescent="0.2">
      <c r="A293" t="s">
        <v>27</v>
      </c>
      <c r="B293">
        <v>20008</v>
      </c>
      <c r="C293" t="s">
        <v>80</v>
      </c>
      <c r="D293" s="32">
        <f>IFERROR(VLOOKUP(B293,Rus_USPEH!$A$2:$C$300,3,FALSE),"0")</f>
        <v>3</v>
      </c>
      <c r="E293" s="32">
        <f>IFERROR(VLOOKUP(B293,Mat_Prof_USPEH!$A$2:$C$300,3,FALSE),"0")</f>
        <v>3</v>
      </c>
      <c r="F293" s="32">
        <f>IFERROR(VLOOKUP(B293,Mat_Baz_USPEH!$A$2:$C$300,3,FALSE),"0")</f>
        <v>9</v>
      </c>
      <c r="G293">
        <f>IFERROR(VLOOKUP(B293,Rus!B:G,3,FALSE),"0")</f>
        <v>13</v>
      </c>
      <c r="H293" t="str">
        <f>IFERROR(VLOOKUP(B293,Rus!B:G,4,FALSE),"0")</f>
        <v>Русский язык</v>
      </c>
      <c r="I293" t="str">
        <f>IFERROR(VLOOKUP(B293,Rus!B:G,5,FALSE),"0")</f>
        <v>61.692307692307692</v>
      </c>
      <c r="J293">
        <f>IFERROR(VLOOKUP(B293,Rus!B:G,6,FALSE),"0")</f>
        <v>802</v>
      </c>
      <c r="K293" s="32">
        <f>IFERROR(VLOOKUP(B293,Mat_Prof!$A$2:$G$300,3,FALSE),"0")</f>
        <v>3</v>
      </c>
      <c r="L293" s="32" t="str">
        <f>IFERROR(VLOOKUP(B293,Mat_Prof!$A$2:$E$300,4,FALSE),"0")</f>
        <v>Математика профильная</v>
      </c>
      <c r="M293" s="32" t="str">
        <f>IFERROR(VLOOKUP(B293,Mat_Prof!$A$2:$G$300,5,FALSE),"0")</f>
        <v>54.000000000000000</v>
      </c>
      <c r="N293" s="32">
        <f>IFERROR(VLOOKUP(B293,Mat_Prof!$A$2:$G$300,6,FALSE),"0")</f>
        <v>162</v>
      </c>
      <c r="O293" s="32">
        <f>IFERROR(VLOOKUP(B293,Mat_Baz!$A$2:$F$300,3,FALSE),"0")</f>
        <v>10</v>
      </c>
      <c r="P293" s="32" t="str">
        <f>IFERROR(VLOOKUP(B293,Mat_Baz!$A$2:$F$300,4,FALSE),"0")</f>
        <v>Математика базовая</v>
      </c>
      <c r="Q293" s="32" t="str">
        <f>IFERROR(VLOOKUP(B293,Mat_Baz!$A$2:$F$300,5,FALSE),"0")</f>
        <v>68.500000000000000</v>
      </c>
      <c r="R293" s="32">
        <f>IFERROR(VLOOKUP(B293,Mat_Baz!$A$2:$F$300,6,FALSE),"0")</f>
        <v>685</v>
      </c>
    </row>
    <row r="294" spans="1:18" x14ac:dyDescent="0.2">
      <c r="A294" t="s">
        <v>27</v>
      </c>
      <c r="B294">
        <v>20015</v>
      </c>
      <c r="C294" t="s">
        <v>296</v>
      </c>
      <c r="D294" s="32">
        <f>IFERROR(VLOOKUP(B294,Rus_USPEH!$A$2:$C$300,3,FALSE),"0")</f>
        <v>1</v>
      </c>
      <c r="E294" s="32">
        <f>IFERROR(VLOOKUP(B294,Mat_Prof_USPEH!$A$2:$C$300,3,FALSE),"0")</f>
        <v>1</v>
      </c>
      <c r="F294" s="32">
        <f>IFERROR(VLOOKUP(B294,Mat_Baz_USPEH!$A$2:$C$300,3,FALSE),"0")</f>
        <v>7</v>
      </c>
      <c r="G294">
        <f>IFERROR(VLOOKUP(B294,Rus!B:G,3,FALSE),"0")</f>
        <v>8</v>
      </c>
      <c r="H294" t="str">
        <f>IFERROR(VLOOKUP(B294,Rus!B:G,4,FALSE),"0")</f>
        <v>Русский язык</v>
      </c>
      <c r="I294" t="str">
        <f>IFERROR(VLOOKUP(B294,Rus!B:G,5,FALSE),"0")</f>
        <v>53.750000000000000</v>
      </c>
      <c r="J294">
        <f>IFERROR(VLOOKUP(B294,Rus!B:G,6,FALSE),"0")</f>
        <v>430</v>
      </c>
      <c r="K294" s="32">
        <f>IFERROR(VLOOKUP(B294,Mat_Prof!$A$2:$G$300,3,FALSE),"0")</f>
        <v>1</v>
      </c>
      <c r="L294" s="32" t="str">
        <f>IFERROR(VLOOKUP(B294,Mat_Prof!$A$2:$E$300,4,FALSE),"0")</f>
        <v>Математика профильная</v>
      </c>
      <c r="M294" s="32" t="str">
        <f>IFERROR(VLOOKUP(B294,Mat_Prof!$A$2:$G$300,5,FALSE),"0")</f>
        <v>58.000000000000000</v>
      </c>
      <c r="N294" s="32">
        <f>IFERROR(VLOOKUP(B294,Mat_Prof!$A$2:$G$300,6,FALSE),"0")</f>
        <v>58</v>
      </c>
      <c r="O294" s="32">
        <f>IFERROR(VLOOKUP(B294,Mat_Baz!$A$2:$F$300,3,FALSE),"0")</f>
        <v>7</v>
      </c>
      <c r="P294" s="32" t="str">
        <f>IFERROR(VLOOKUP(B294,Mat_Baz!$A$2:$F$300,4,FALSE),"0")</f>
        <v>Математика базовая</v>
      </c>
      <c r="Q294" s="32" t="str">
        <f>IFERROR(VLOOKUP(B294,Mat_Baz!$A$2:$F$300,5,FALSE),"0")</f>
        <v>77.000000000000000</v>
      </c>
      <c r="R294" s="32">
        <f>IFERROR(VLOOKUP(B294,Mat_Baz!$A$2:$F$300,6,FALSE),"0")</f>
        <v>539</v>
      </c>
    </row>
    <row r="295" spans="1:18" x14ac:dyDescent="0.2">
      <c r="A295" t="s">
        <v>27</v>
      </c>
      <c r="B295">
        <v>20005</v>
      </c>
      <c r="C295" t="s">
        <v>599</v>
      </c>
      <c r="D295" s="32">
        <f>IFERROR(VLOOKUP(B295,Rus_USPEH!$A$2:$C$300,3,FALSE),"0")</f>
        <v>2</v>
      </c>
      <c r="E295" s="32">
        <f>IFERROR(VLOOKUP(B295,Mat_Prof_USPEH!$A$2:$C$300,3,FALSE),"0")</f>
        <v>2</v>
      </c>
      <c r="F295" s="32">
        <f>IFERROR(VLOOKUP(B295,Mat_Baz_USPEH!$A$2:$C$300,3,FALSE),"0")</f>
        <v>1</v>
      </c>
      <c r="G295">
        <f>IFERROR(VLOOKUP(B295,Rus!B:G,3,FALSE),"0")</f>
        <v>3</v>
      </c>
      <c r="H295" t="str">
        <f>IFERROR(VLOOKUP(B295,Rus!B:G,4,FALSE),"0")</f>
        <v>Русский язык</v>
      </c>
      <c r="I295" t="str">
        <f>IFERROR(VLOOKUP(B295,Rus!B:G,5,FALSE),"0")</f>
        <v>73.666666666666666</v>
      </c>
      <c r="J295">
        <f>IFERROR(VLOOKUP(B295,Rus!B:G,6,FALSE),"0")</f>
        <v>221</v>
      </c>
      <c r="K295" s="32">
        <f>IFERROR(VLOOKUP(B295,Mat_Prof!$A$2:$G$300,3,FALSE),"0")</f>
        <v>2</v>
      </c>
      <c r="L295" s="32" t="str">
        <f>IFERROR(VLOOKUP(B295,Mat_Prof!$A$2:$E$300,4,FALSE),"0")</f>
        <v>Математика профильная</v>
      </c>
      <c r="M295" s="32" t="str">
        <f>IFERROR(VLOOKUP(B295,Mat_Prof!$A$2:$G$300,5,FALSE),"0")</f>
        <v>67.000000000000000</v>
      </c>
      <c r="N295" s="32">
        <f>IFERROR(VLOOKUP(B295,Mat_Prof!$A$2:$G$300,6,FALSE),"0")</f>
        <v>134</v>
      </c>
      <c r="O295" s="32">
        <f>IFERROR(VLOOKUP(B295,Mat_Baz!$A$2:$F$300,3,FALSE),"0")</f>
        <v>1</v>
      </c>
      <c r="P295" s="32" t="str">
        <f>IFERROR(VLOOKUP(B295,Mat_Baz!$A$2:$F$300,4,FALSE),"0")</f>
        <v>Математика базовая</v>
      </c>
      <c r="Q295" s="32" t="str">
        <f>IFERROR(VLOOKUP(B295,Mat_Baz!$A$2:$F$300,5,FALSE),"0")</f>
        <v>67.000000000000000</v>
      </c>
      <c r="R295" s="32">
        <f>IFERROR(VLOOKUP(B295,Mat_Baz!$A$2:$F$300,6,FALSE),"0")</f>
        <v>67</v>
      </c>
    </row>
    <row r="296" spans="1:18" x14ac:dyDescent="0.2">
      <c r="A296" t="s">
        <v>27</v>
      </c>
      <c r="B296">
        <v>20004</v>
      </c>
      <c r="C296" t="s">
        <v>59</v>
      </c>
      <c r="D296" s="32">
        <f>IFERROR(VLOOKUP(B296,Rus_USPEH!$A$2:$C$300,3,FALSE),"0")</f>
        <v>4</v>
      </c>
      <c r="E296" s="32">
        <f>IFERROR(VLOOKUP(B296,Mat_Prof_USPEH!$A$2:$C$300,3,FALSE),"0")</f>
        <v>4</v>
      </c>
      <c r="F296" s="32">
        <f>IFERROR(VLOOKUP(B296,Mat_Baz_USPEH!$A$2:$C$300,3,FALSE),"0")</f>
        <v>8</v>
      </c>
      <c r="G296">
        <f>IFERROR(VLOOKUP(B296,Rus!B:G,3,FALSE),"0")</f>
        <v>12</v>
      </c>
      <c r="H296" t="str">
        <f>IFERROR(VLOOKUP(B296,Rus!B:G,4,FALSE),"0")</f>
        <v>Русский язык</v>
      </c>
      <c r="I296" t="str">
        <f>IFERROR(VLOOKUP(B296,Rus!B:G,5,FALSE),"0")</f>
        <v>66.333333333333333</v>
      </c>
      <c r="J296">
        <f>IFERROR(VLOOKUP(B296,Rus!B:G,6,FALSE),"0")</f>
        <v>796</v>
      </c>
      <c r="K296" s="32">
        <f>IFERROR(VLOOKUP(B296,Mat_Prof!$A$2:$G$300,3,FALSE),"0")</f>
        <v>4</v>
      </c>
      <c r="L296" s="32" t="str">
        <f>IFERROR(VLOOKUP(B296,Mat_Prof!$A$2:$E$300,4,FALSE),"0")</f>
        <v>Математика профильная</v>
      </c>
      <c r="M296" s="32" t="str">
        <f>IFERROR(VLOOKUP(B296,Mat_Prof!$A$2:$G$300,5,FALSE),"0")</f>
        <v>56.500000000000000</v>
      </c>
      <c r="N296" s="32">
        <f>IFERROR(VLOOKUP(B296,Mat_Prof!$A$2:$G$300,6,FALSE),"0")</f>
        <v>226</v>
      </c>
      <c r="O296" s="32">
        <f>IFERROR(VLOOKUP(B296,Mat_Baz!$A$2:$F$300,3,FALSE),"0")</f>
        <v>8</v>
      </c>
      <c r="P296" s="32" t="str">
        <f>IFERROR(VLOOKUP(B296,Mat_Baz!$A$2:$F$300,4,FALSE),"0")</f>
        <v>Математика базовая</v>
      </c>
      <c r="Q296" s="32" t="str">
        <f>IFERROR(VLOOKUP(B296,Mat_Baz!$A$2:$F$300,5,FALSE),"0")</f>
        <v>74.875000000000000</v>
      </c>
      <c r="R296" s="32">
        <f>IFERROR(VLOOKUP(B296,Mat_Baz!$A$2:$F$300,6,FALSE),"0")</f>
        <v>599</v>
      </c>
    </row>
    <row r="297" spans="1:18" x14ac:dyDescent="0.2">
      <c r="A297" t="s">
        <v>27</v>
      </c>
      <c r="B297">
        <v>20010</v>
      </c>
      <c r="C297" t="s">
        <v>158</v>
      </c>
      <c r="D297" s="32">
        <f>IFERROR(VLOOKUP(B297,Rus_USPEH!$A$2:$C$300,3,FALSE),"0")</f>
        <v>8</v>
      </c>
      <c r="E297" s="32">
        <f>IFERROR(VLOOKUP(B297,Mat_Prof_USPEH!$A$2:$C$300,3,FALSE),"0")</f>
        <v>8</v>
      </c>
      <c r="F297" s="32">
        <f>IFERROR(VLOOKUP(B297,Mat_Baz_USPEH!$A$2:$C$300,3,FALSE),"0")</f>
        <v>9</v>
      </c>
      <c r="G297">
        <f>IFERROR(VLOOKUP(B297,Rus!B:G,3,FALSE),"0")</f>
        <v>17</v>
      </c>
      <c r="H297" t="str">
        <f>IFERROR(VLOOKUP(B297,Rus!B:G,4,FALSE),"0")</f>
        <v>Русский язык</v>
      </c>
      <c r="I297" t="str">
        <f>IFERROR(VLOOKUP(B297,Rus!B:G,5,FALSE),"0")</f>
        <v>63.647058823529411</v>
      </c>
      <c r="J297">
        <f>IFERROR(VLOOKUP(B297,Rus!B:G,6,FALSE),"0")</f>
        <v>1082</v>
      </c>
      <c r="K297" s="32">
        <f>IFERROR(VLOOKUP(B297,Mat_Prof!$A$2:$G$300,3,FALSE),"0")</f>
        <v>8</v>
      </c>
      <c r="L297" s="32" t="str">
        <f>IFERROR(VLOOKUP(B297,Mat_Prof!$A$2:$E$300,4,FALSE),"0")</f>
        <v>Математика профильная</v>
      </c>
      <c r="M297" s="32" t="str">
        <f>IFERROR(VLOOKUP(B297,Mat_Prof!$A$2:$G$300,5,FALSE),"0")</f>
        <v>52.000000000000000</v>
      </c>
      <c r="N297" s="32">
        <f>IFERROR(VLOOKUP(B297,Mat_Prof!$A$2:$G$300,6,FALSE),"0")</f>
        <v>416</v>
      </c>
      <c r="O297" s="32">
        <f>IFERROR(VLOOKUP(B297,Mat_Baz!$A$2:$F$300,3,FALSE),"0")</f>
        <v>9</v>
      </c>
      <c r="P297" s="32" t="str">
        <f>IFERROR(VLOOKUP(B297,Mat_Baz!$A$2:$F$300,4,FALSE),"0")</f>
        <v>Математика базовая</v>
      </c>
      <c r="Q297" s="32" t="str">
        <f>IFERROR(VLOOKUP(B297,Mat_Baz!$A$2:$F$300,5,FALSE),"0")</f>
        <v>82.333333333333333</v>
      </c>
      <c r="R297" s="32">
        <f>IFERROR(VLOOKUP(B297,Mat_Baz!$A$2:$F$300,6,FALSE),"0")</f>
        <v>741</v>
      </c>
    </row>
    <row r="298" spans="1:18" x14ac:dyDescent="0.2">
      <c r="A298" t="s">
        <v>28</v>
      </c>
      <c r="B298">
        <v>21016</v>
      </c>
      <c r="C298" t="s">
        <v>613</v>
      </c>
      <c r="D298" s="32">
        <f>IFERROR(VLOOKUP(B298,Rus_USPEH!$A$2:$C$300,3,FALSE),"0")</f>
        <v>2</v>
      </c>
      <c r="E298" s="32">
        <f>IFERROR(VLOOKUP(B298,Mat_Prof_USPEH!$A$2:$C$300,3,FALSE),"0")</f>
        <v>2</v>
      </c>
      <c r="F298" s="32">
        <f>IFERROR(VLOOKUP(B298,Mat_Baz_USPEH!$A$2:$C$300,3,FALSE),"0")</f>
        <v>6</v>
      </c>
      <c r="G298">
        <f>IFERROR(VLOOKUP(B298,Rus!B:G,3,FALSE),"0")</f>
        <v>8</v>
      </c>
      <c r="H298" t="str">
        <f>IFERROR(VLOOKUP(B298,Rus!B:G,4,FALSE),"0")</f>
        <v>Русский язык</v>
      </c>
      <c r="I298" t="str">
        <f>IFERROR(VLOOKUP(B298,Rus!B:G,5,FALSE),"0")</f>
        <v>56.250000000000000</v>
      </c>
      <c r="J298">
        <f>IFERROR(VLOOKUP(B298,Rus!B:G,6,FALSE),"0")</f>
        <v>450</v>
      </c>
      <c r="K298" s="32">
        <f>IFERROR(VLOOKUP(B298,Mat_Prof!$A$2:$G$300,3,FALSE),"0")</f>
        <v>2</v>
      </c>
      <c r="L298" s="32" t="str">
        <f>IFERROR(VLOOKUP(B298,Mat_Prof!$A$2:$E$300,4,FALSE),"0")</f>
        <v>Математика профильная</v>
      </c>
      <c r="M298" s="32" t="str">
        <f>IFERROR(VLOOKUP(B298,Mat_Prof!$A$2:$G$300,5,FALSE),"0")</f>
        <v>37.000000000000000</v>
      </c>
      <c r="N298" s="32">
        <f>IFERROR(VLOOKUP(B298,Mat_Prof!$A$2:$G$300,6,FALSE),"0")</f>
        <v>74</v>
      </c>
      <c r="O298" s="32">
        <f>IFERROR(VLOOKUP(B298,Mat_Baz!$A$2:$F$300,3,FALSE),"0")</f>
        <v>6</v>
      </c>
      <c r="P298" s="32" t="str">
        <f>IFERROR(VLOOKUP(B298,Mat_Baz!$A$2:$F$300,4,FALSE),"0")</f>
        <v>Математика базовая</v>
      </c>
      <c r="Q298" s="32" t="str">
        <f>IFERROR(VLOOKUP(B298,Mat_Baz!$A$2:$F$300,5,FALSE),"0")</f>
        <v>68.000000000000000</v>
      </c>
      <c r="R298" s="32">
        <f>IFERROR(VLOOKUP(B298,Mat_Baz!$A$2:$F$300,6,FALSE),"0")</f>
        <v>408</v>
      </c>
    </row>
    <row r="299" spans="1:18" x14ac:dyDescent="0.2">
      <c r="A299" t="s">
        <v>28</v>
      </c>
      <c r="B299">
        <v>21010</v>
      </c>
      <c r="C299" t="s">
        <v>917</v>
      </c>
      <c r="D299" s="32" t="str">
        <f>IFERROR(VLOOKUP(B299,Rus_USPEH!$A$2:$C$300,3,FALSE),"0")</f>
        <v>0</v>
      </c>
      <c r="E299" s="32" t="str">
        <f>IFERROR(VLOOKUP(B299,Mat_Prof_USPEH!$A$2:$C$300,3,FALSE),"0")</f>
        <v>0</v>
      </c>
      <c r="F299" s="32" t="str">
        <f>IFERROR(VLOOKUP(B299,Mat_Baz_USPEH!$A$2:$C$300,3,FALSE),"0")</f>
        <v>0</v>
      </c>
      <c r="G299" t="str">
        <f>IFERROR(VLOOKUP(B299,Rus!B:G,3,FALSE),"0")</f>
        <v>0</v>
      </c>
      <c r="H299" t="str">
        <f>IFERROR(VLOOKUP(B299,Rus!B:G,4,FALSE),"0")</f>
        <v>0</v>
      </c>
      <c r="I299" t="str">
        <f>IFERROR(VLOOKUP(B299,Rus!B:G,5,FALSE),"0")</f>
        <v>0</v>
      </c>
      <c r="J299" t="str">
        <f>IFERROR(VLOOKUP(B299,Rus!B:G,6,FALSE),"0")</f>
        <v>0</v>
      </c>
      <c r="K299" s="32" t="str">
        <f>IFERROR(VLOOKUP(B299,Mat_Prof!$A$2:$G$300,3,FALSE),"0")</f>
        <v>0</v>
      </c>
      <c r="L299" s="32" t="str">
        <f>IFERROR(VLOOKUP(B299,Mat_Prof!$A$2:$E$300,4,FALSE),"0")</f>
        <v>0</v>
      </c>
      <c r="M299" s="32" t="str">
        <f>IFERROR(VLOOKUP(B299,Mat_Prof!$A$2:$G$300,5,FALSE),"0")</f>
        <v>0</v>
      </c>
      <c r="N299" s="32" t="str">
        <f>IFERROR(VLOOKUP(B299,Mat_Prof!$A$2:$G$300,6,FALSE),"0")</f>
        <v>0</v>
      </c>
      <c r="O299" s="32" t="str">
        <f>IFERROR(VLOOKUP(B299,Mat_Baz!$A$2:$F$300,3,FALSE),"0")</f>
        <v>0</v>
      </c>
      <c r="P299" s="32" t="str">
        <f>IFERROR(VLOOKUP(B299,Mat_Baz!$A$2:$F$300,4,FALSE),"0")</f>
        <v>0</v>
      </c>
      <c r="Q299" s="32" t="str">
        <f>IFERROR(VLOOKUP(B299,Mat_Baz!$A$2:$F$300,5,FALSE),"0")</f>
        <v>0</v>
      </c>
      <c r="R299" s="32" t="str">
        <f>IFERROR(VLOOKUP(B299,Mat_Baz!$A$2:$F$300,6,FALSE),"0")</f>
        <v>0</v>
      </c>
    </row>
    <row r="300" spans="1:18" x14ac:dyDescent="0.2">
      <c r="A300" t="s">
        <v>28</v>
      </c>
      <c r="B300">
        <v>21001</v>
      </c>
      <c r="C300" t="s">
        <v>918</v>
      </c>
      <c r="D300" s="32" t="str">
        <f>IFERROR(VLOOKUP(B300,Rus_USPEH!$A$2:$C$300,3,FALSE),"0")</f>
        <v>0</v>
      </c>
      <c r="E300" s="32" t="str">
        <f>IFERROR(VLOOKUP(B300,Mat_Prof_USPEH!$A$2:$C$300,3,FALSE),"0")</f>
        <v>0</v>
      </c>
      <c r="F300" s="32" t="str">
        <f>IFERROR(VLOOKUP(B300,Mat_Baz_USPEH!$A$2:$C$300,3,FALSE),"0")</f>
        <v>0</v>
      </c>
      <c r="G300" t="str">
        <f>IFERROR(VLOOKUP(B300,Rus!B:G,3,FALSE),"0")</f>
        <v>0</v>
      </c>
      <c r="H300" t="str">
        <f>IFERROR(VLOOKUP(B300,Rus!B:G,4,FALSE),"0")</f>
        <v>0</v>
      </c>
      <c r="I300" t="str">
        <f>IFERROR(VLOOKUP(B300,Rus!B:G,5,FALSE),"0")</f>
        <v>0</v>
      </c>
      <c r="J300" t="str">
        <f>IFERROR(VLOOKUP(B300,Rus!B:G,6,FALSE),"0")</f>
        <v>0</v>
      </c>
      <c r="K300" s="32" t="str">
        <f>IFERROR(VLOOKUP(B300,Mat_Prof!$A$2:$G$300,3,FALSE),"0")</f>
        <v>0</v>
      </c>
      <c r="L300" s="32" t="str">
        <f>IFERROR(VLOOKUP(B300,Mat_Prof!$A$2:$E$300,4,FALSE),"0")</f>
        <v>0</v>
      </c>
      <c r="M300" s="32" t="str">
        <f>IFERROR(VLOOKUP(B300,Mat_Prof!$A$2:$G$300,5,FALSE),"0")</f>
        <v>0</v>
      </c>
      <c r="N300" s="32" t="str">
        <f>IFERROR(VLOOKUP(B300,Mat_Prof!$A$2:$G$300,6,FALSE),"0")</f>
        <v>0</v>
      </c>
      <c r="O300" s="32" t="str">
        <f>IFERROR(VLOOKUP(B300,Mat_Baz!$A$2:$F$300,3,FALSE),"0")</f>
        <v>0</v>
      </c>
      <c r="P300" s="32" t="str">
        <f>IFERROR(VLOOKUP(B300,Mat_Baz!$A$2:$F$300,4,FALSE),"0")</f>
        <v>0</v>
      </c>
      <c r="Q300" s="32" t="str">
        <f>IFERROR(VLOOKUP(B300,Mat_Baz!$A$2:$F$300,5,FALSE),"0")</f>
        <v>0</v>
      </c>
      <c r="R300" s="32" t="str">
        <f>IFERROR(VLOOKUP(B300,Mat_Baz!$A$2:$F$300,6,FALSE),"0")</f>
        <v>0</v>
      </c>
    </row>
    <row r="301" spans="1:18" x14ac:dyDescent="0.2">
      <c r="A301" t="s">
        <v>28</v>
      </c>
      <c r="B301">
        <v>21013</v>
      </c>
      <c r="C301" t="s">
        <v>919</v>
      </c>
      <c r="D301" s="32" t="str">
        <f>IFERROR(VLOOKUP(B301,Rus_USPEH!$A$2:$C$300,3,FALSE),"0")</f>
        <v>0</v>
      </c>
      <c r="E301" s="32" t="str">
        <f>IFERROR(VLOOKUP(B301,Mat_Prof_USPEH!$A$2:$C$300,3,FALSE),"0")</f>
        <v>0</v>
      </c>
      <c r="F301" s="32" t="str">
        <f>IFERROR(VLOOKUP(B301,Mat_Baz_USPEH!$A$2:$C$300,3,FALSE),"0")</f>
        <v>0</v>
      </c>
      <c r="G301" t="str">
        <f>IFERROR(VLOOKUP(B301,Rus!B:G,3,FALSE),"0")</f>
        <v>0</v>
      </c>
      <c r="H301" t="str">
        <f>IFERROR(VLOOKUP(B301,Rus!B:G,4,FALSE),"0")</f>
        <v>0</v>
      </c>
      <c r="I301" t="str">
        <f>IFERROR(VLOOKUP(B301,Rus!B:G,5,FALSE),"0")</f>
        <v>0</v>
      </c>
      <c r="J301" t="str">
        <f>IFERROR(VLOOKUP(B301,Rus!B:G,6,FALSE),"0")</f>
        <v>0</v>
      </c>
      <c r="K301" s="32" t="str">
        <f>IFERROR(VLOOKUP(B301,Mat_Prof!$A$2:$G$300,3,FALSE),"0")</f>
        <v>0</v>
      </c>
      <c r="L301" s="32" t="str">
        <f>IFERROR(VLOOKUP(B301,Mat_Prof!$A$2:$E$300,4,FALSE),"0")</f>
        <v>0</v>
      </c>
      <c r="M301" s="32" t="str">
        <f>IFERROR(VLOOKUP(B301,Mat_Prof!$A$2:$G$300,5,FALSE),"0")</f>
        <v>0</v>
      </c>
      <c r="N301" s="32" t="str">
        <f>IFERROR(VLOOKUP(B301,Mat_Prof!$A$2:$G$300,6,FALSE),"0")</f>
        <v>0</v>
      </c>
      <c r="O301" s="32" t="str">
        <f>IFERROR(VLOOKUP(B301,Mat_Baz!$A$2:$F$300,3,FALSE),"0")</f>
        <v>0</v>
      </c>
      <c r="P301" s="32" t="str">
        <f>IFERROR(VLOOKUP(B301,Mat_Baz!$A$2:$F$300,4,FALSE),"0")</f>
        <v>0</v>
      </c>
      <c r="Q301" s="32" t="str">
        <f>IFERROR(VLOOKUP(B301,Mat_Baz!$A$2:$F$300,5,FALSE),"0")</f>
        <v>0</v>
      </c>
      <c r="R301" s="32" t="str">
        <f>IFERROR(VLOOKUP(B301,Mat_Baz!$A$2:$F$300,6,FALSE),"0")</f>
        <v>0</v>
      </c>
    </row>
    <row r="302" spans="1:18" x14ac:dyDescent="0.2">
      <c r="A302" t="s">
        <v>28</v>
      </c>
      <c r="B302">
        <v>21012</v>
      </c>
      <c r="C302" t="s">
        <v>611</v>
      </c>
      <c r="D302" s="32" t="str">
        <f>IFERROR(VLOOKUP(B302,Rus_USPEH!$A$2:$C$300,3,FALSE),"0")</f>
        <v>0</v>
      </c>
      <c r="E302" s="32" t="str">
        <f>IFERROR(VLOOKUP(B302,Mat_Prof_USPEH!$A$2:$C$300,3,FALSE),"0")</f>
        <v>0</v>
      </c>
      <c r="F302" s="32">
        <f>IFERROR(VLOOKUP(B302,Mat_Baz_USPEH!$A$2:$C$300,3,FALSE),"0")</f>
        <v>4</v>
      </c>
      <c r="G302">
        <f>IFERROR(VLOOKUP(B302,Rus!B:G,3,FALSE),"0")</f>
        <v>3</v>
      </c>
      <c r="H302" t="str">
        <f>IFERROR(VLOOKUP(B302,Rus!B:G,4,FALSE),"0")</f>
        <v>Русский язык</v>
      </c>
      <c r="I302" t="str">
        <f>IFERROR(VLOOKUP(B302,Rus!B:G,5,FALSE),"0")</f>
        <v>51.333333333333333</v>
      </c>
      <c r="J302">
        <f>IFERROR(VLOOKUP(B302,Rus!B:G,6,FALSE),"0")</f>
        <v>154</v>
      </c>
      <c r="K302" s="32" t="str">
        <f>IFERROR(VLOOKUP(B302,Mat_Prof!$A$2:$G$300,3,FALSE),"0")</f>
        <v>0</v>
      </c>
      <c r="L302" s="32" t="str">
        <f>IFERROR(VLOOKUP(B302,Mat_Prof!$A$2:$E$300,4,FALSE),"0")</f>
        <v>0</v>
      </c>
      <c r="M302" s="32" t="str">
        <f>IFERROR(VLOOKUP(B302,Mat_Prof!$A$2:$G$300,5,FALSE),"0")</f>
        <v>0</v>
      </c>
      <c r="N302" s="32" t="str">
        <f>IFERROR(VLOOKUP(B302,Mat_Prof!$A$2:$G$300,6,FALSE),"0")</f>
        <v>0</v>
      </c>
      <c r="O302" s="32">
        <f>IFERROR(VLOOKUP(B302,Mat_Baz!$A$2:$F$300,3,FALSE),"0")</f>
        <v>4</v>
      </c>
      <c r="P302" s="32" t="str">
        <f>IFERROR(VLOOKUP(B302,Mat_Baz!$A$2:$F$300,4,FALSE),"0")</f>
        <v>Математика базовая</v>
      </c>
      <c r="Q302" s="32" t="str">
        <f>IFERROR(VLOOKUP(B302,Mat_Baz!$A$2:$F$300,5,FALSE),"0")</f>
        <v>57.000000000000000</v>
      </c>
      <c r="R302" s="32">
        <f>IFERROR(VLOOKUP(B302,Mat_Baz!$A$2:$F$300,6,FALSE),"0")</f>
        <v>228</v>
      </c>
    </row>
    <row r="303" spans="1:18" x14ac:dyDescent="0.2">
      <c r="A303" t="s">
        <v>28</v>
      </c>
      <c r="B303">
        <v>21005</v>
      </c>
      <c r="C303" t="s">
        <v>920</v>
      </c>
      <c r="D303" s="32" t="str">
        <f>IFERROR(VLOOKUP(B303,Rus_USPEH!$A$2:$C$300,3,FALSE),"0")</f>
        <v>0</v>
      </c>
      <c r="E303" s="32" t="str">
        <f>IFERROR(VLOOKUP(B303,Mat_Prof_USPEH!$A$2:$C$300,3,FALSE),"0")</f>
        <v>0</v>
      </c>
      <c r="F303" s="32" t="str">
        <f>IFERROR(VLOOKUP(B303,Mat_Baz_USPEH!$A$2:$C$300,3,FALSE),"0")</f>
        <v>0</v>
      </c>
      <c r="G303" t="str">
        <f>IFERROR(VLOOKUP(B303,Rus!B:G,3,FALSE),"0")</f>
        <v>0</v>
      </c>
      <c r="H303" t="str">
        <f>IFERROR(VLOOKUP(B303,Rus!B:G,4,FALSE),"0")</f>
        <v>0</v>
      </c>
      <c r="I303" t="str">
        <f>IFERROR(VLOOKUP(B303,Rus!B:G,5,FALSE),"0")</f>
        <v>0</v>
      </c>
      <c r="J303" t="str">
        <f>IFERROR(VLOOKUP(B303,Rus!B:G,6,FALSE),"0")</f>
        <v>0</v>
      </c>
      <c r="K303" s="32" t="str">
        <f>IFERROR(VLOOKUP(B303,Mat_Prof!$A$2:$G$300,3,FALSE),"0")</f>
        <v>0</v>
      </c>
      <c r="L303" s="32" t="str">
        <f>IFERROR(VLOOKUP(B303,Mat_Prof!$A$2:$E$300,4,FALSE),"0")</f>
        <v>0</v>
      </c>
      <c r="M303" s="32" t="str">
        <f>IFERROR(VLOOKUP(B303,Mat_Prof!$A$2:$G$300,5,FALSE),"0")</f>
        <v>0</v>
      </c>
      <c r="N303" s="32" t="str">
        <f>IFERROR(VLOOKUP(B303,Mat_Prof!$A$2:$G$300,6,FALSE),"0")</f>
        <v>0</v>
      </c>
      <c r="O303" s="32" t="str">
        <f>IFERROR(VLOOKUP(B303,Mat_Baz!$A$2:$F$300,3,FALSE),"0")</f>
        <v>0</v>
      </c>
      <c r="P303" s="32" t="str">
        <f>IFERROR(VLOOKUP(B303,Mat_Baz!$A$2:$F$300,4,FALSE),"0")</f>
        <v>0</v>
      </c>
      <c r="Q303" s="32" t="str">
        <f>IFERROR(VLOOKUP(B303,Mat_Baz!$A$2:$F$300,5,FALSE),"0")</f>
        <v>0</v>
      </c>
      <c r="R303" s="32" t="str">
        <f>IFERROR(VLOOKUP(B303,Mat_Baz!$A$2:$F$300,6,FALSE),"0")</f>
        <v>0</v>
      </c>
    </row>
    <row r="304" spans="1:18" x14ac:dyDescent="0.2">
      <c r="A304" t="s">
        <v>28</v>
      </c>
      <c r="B304">
        <v>21002</v>
      </c>
      <c r="C304" t="s">
        <v>603</v>
      </c>
      <c r="D304" s="32">
        <f>IFERROR(VLOOKUP(B304,Rus_USPEH!$A$2:$C$300,3,FALSE),"0")</f>
        <v>12</v>
      </c>
      <c r="E304" s="32">
        <f>IFERROR(VLOOKUP(B304,Mat_Prof_USPEH!$A$2:$C$300,3,FALSE),"0")</f>
        <v>12</v>
      </c>
      <c r="F304" s="32">
        <f>IFERROR(VLOOKUP(B304,Mat_Baz_USPEH!$A$2:$C$300,3,FALSE),"0")</f>
        <v>28</v>
      </c>
      <c r="G304">
        <f>IFERROR(VLOOKUP(B304,Rus!B:G,3,FALSE),"0")</f>
        <v>40</v>
      </c>
      <c r="H304" t="str">
        <f>IFERROR(VLOOKUP(B304,Rus!B:G,4,FALSE),"0")</f>
        <v>Русский язык</v>
      </c>
      <c r="I304" t="str">
        <f>IFERROR(VLOOKUP(B304,Rus!B:G,5,FALSE),"0")</f>
        <v>70.050000000000000</v>
      </c>
      <c r="J304">
        <f>IFERROR(VLOOKUP(B304,Rus!B:G,6,FALSE),"0")</f>
        <v>2802</v>
      </c>
      <c r="K304" s="32">
        <f>IFERROR(VLOOKUP(B304,Mat_Prof!$A$2:$G$300,3,FALSE),"0")</f>
        <v>12</v>
      </c>
      <c r="L304" s="32" t="str">
        <f>IFERROR(VLOOKUP(B304,Mat_Prof!$A$2:$E$300,4,FALSE),"0")</f>
        <v>Математика профильная</v>
      </c>
      <c r="M304" s="32" t="str">
        <f>IFERROR(VLOOKUP(B304,Mat_Prof!$A$2:$G$300,5,FALSE),"0")</f>
        <v>67.333333333333333</v>
      </c>
      <c r="N304" s="32">
        <f>IFERROR(VLOOKUP(B304,Mat_Prof!$A$2:$G$300,6,FALSE),"0")</f>
        <v>808</v>
      </c>
      <c r="O304" s="32">
        <f>IFERROR(VLOOKUP(B304,Mat_Baz!$A$2:$F$300,3,FALSE),"0")</f>
        <v>28</v>
      </c>
      <c r="P304" s="32" t="str">
        <f>IFERROR(VLOOKUP(B304,Mat_Baz!$A$2:$F$300,4,FALSE),"0")</f>
        <v>Математика базовая</v>
      </c>
      <c r="Q304" s="32" t="str">
        <f>IFERROR(VLOOKUP(B304,Mat_Baz!$A$2:$F$300,5,FALSE),"0")</f>
        <v>73.000000000000000</v>
      </c>
      <c r="R304" s="32">
        <f>IFERROR(VLOOKUP(B304,Mat_Baz!$A$2:$F$300,6,FALSE),"0")</f>
        <v>2044</v>
      </c>
    </row>
    <row r="305" spans="1:18" x14ac:dyDescent="0.2">
      <c r="A305" t="s">
        <v>28</v>
      </c>
      <c r="B305">
        <v>21007</v>
      </c>
      <c r="C305" t="s">
        <v>607</v>
      </c>
      <c r="D305" s="32">
        <f>IFERROR(VLOOKUP(B305,Rus_USPEH!$A$2:$C$300,3,FALSE),"0")</f>
        <v>1</v>
      </c>
      <c r="E305" s="32">
        <f>IFERROR(VLOOKUP(B305,Mat_Prof_USPEH!$A$2:$C$300,3,FALSE),"0")</f>
        <v>1</v>
      </c>
      <c r="F305" s="32">
        <f>IFERROR(VLOOKUP(B305,Mat_Baz_USPEH!$A$2:$C$300,3,FALSE),"0")</f>
        <v>1</v>
      </c>
      <c r="G305">
        <f>IFERROR(VLOOKUP(B305,Rus!B:G,3,FALSE),"0")</f>
        <v>2</v>
      </c>
      <c r="H305" t="str">
        <f>IFERROR(VLOOKUP(B305,Rus!B:G,4,FALSE),"0")</f>
        <v>Русский язык</v>
      </c>
      <c r="I305" t="str">
        <f>IFERROR(VLOOKUP(B305,Rus!B:G,5,FALSE),"0")</f>
        <v>64.500000000000000</v>
      </c>
      <c r="J305">
        <f>IFERROR(VLOOKUP(B305,Rus!B:G,6,FALSE),"0")</f>
        <v>129</v>
      </c>
      <c r="K305" s="32">
        <f>IFERROR(VLOOKUP(B305,Mat_Prof!$A$2:$G$300,3,FALSE),"0")</f>
        <v>1</v>
      </c>
      <c r="L305" s="32" t="str">
        <f>IFERROR(VLOOKUP(B305,Mat_Prof!$A$2:$E$300,4,FALSE),"0")</f>
        <v>Математика профильная</v>
      </c>
      <c r="M305" s="32" t="str">
        <f>IFERROR(VLOOKUP(B305,Mat_Prof!$A$2:$G$300,5,FALSE),"0")</f>
        <v>46.000000000000000</v>
      </c>
      <c r="N305" s="32">
        <f>IFERROR(VLOOKUP(B305,Mat_Prof!$A$2:$G$300,6,FALSE),"0")</f>
        <v>46</v>
      </c>
      <c r="O305" s="32">
        <f>IFERROR(VLOOKUP(B305,Mat_Baz!$A$2:$F$300,3,FALSE),"0")</f>
        <v>1</v>
      </c>
      <c r="P305" s="32" t="str">
        <f>IFERROR(VLOOKUP(B305,Mat_Baz!$A$2:$F$300,4,FALSE),"0")</f>
        <v>Математика базовая</v>
      </c>
      <c r="Q305" s="32" t="str">
        <f>IFERROR(VLOOKUP(B305,Mat_Baz!$A$2:$F$300,5,FALSE),"0")</f>
        <v>86.000000000000000</v>
      </c>
      <c r="R305" s="32">
        <f>IFERROR(VLOOKUP(B305,Mat_Baz!$A$2:$F$300,6,FALSE),"0")</f>
        <v>86</v>
      </c>
    </row>
    <row r="306" spans="1:18" x14ac:dyDescent="0.2">
      <c r="A306" t="s">
        <v>28</v>
      </c>
      <c r="B306">
        <v>21009</v>
      </c>
      <c r="C306" t="s">
        <v>608</v>
      </c>
      <c r="D306" s="32">
        <f>IFERROR(VLOOKUP(B306,Rus_USPEH!$A$2:$C$300,3,FALSE),"0")</f>
        <v>1</v>
      </c>
      <c r="E306" s="32">
        <f>IFERROR(VLOOKUP(B306,Mat_Prof_USPEH!$A$2:$C$300,3,FALSE),"0")</f>
        <v>1</v>
      </c>
      <c r="F306" s="32" t="str">
        <f>IFERROR(VLOOKUP(B306,Mat_Baz_USPEH!$A$2:$C$300,3,FALSE),"0")</f>
        <v>0</v>
      </c>
      <c r="G306">
        <f>IFERROR(VLOOKUP(B306,Rus!B:G,3,FALSE),"0")</f>
        <v>1</v>
      </c>
      <c r="H306" t="str">
        <f>IFERROR(VLOOKUP(B306,Rus!B:G,4,FALSE),"0")</f>
        <v>Русский язык</v>
      </c>
      <c r="I306" t="str">
        <f>IFERROR(VLOOKUP(B306,Rus!B:G,5,FALSE),"0")</f>
        <v>41.000000000000000</v>
      </c>
      <c r="J306">
        <f>IFERROR(VLOOKUP(B306,Rus!B:G,6,FALSE),"0")</f>
        <v>41</v>
      </c>
      <c r="K306" s="32">
        <f>IFERROR(VLOOKUP(B306,Mat_Prof!$A$2:$G$300,3,FALSE),"0")</f>
        <v>1</v>
      </c>
      <c r="L306" s="32" t="str">
        <f>IFERROR(VLOOKUP(B306,Mat_Prof!$A$2:$E$300,4,FALSE),"0")</f>
        <v>Математика профильная</v>
      </c>
      <c r="M306" s="32" t="str">
        <f>IFERROR(VLOOKUP(B306,Mat_Prof!$A$2:$G$300,5,FALSE),"0")</f>
        <v>64.000000000000000</v>
      </c>
      <c r="N306" s="32">
        <f>IFERROR(VLOOKUP(B306,Mat_Prof!$A$2:$G$300,6,FALSE),"0")</f>
        <v>64</v>
      </c>
      <c r="O306" s="32" t="str">
        <f>IFERROR(VLOOKUP(B306,Mat_Baz!$A$2:$F$300,3,FALSE),"0")</f>
        <v>0</v>
      </c>
      <c r="P306" s="32" t="str">
        <f>IFERROR(VLOOKUP(B306,Mat_Baz!$A$2:$F$300,4,FALSE),"0")</f>
        <v>0</v>
      </c>
      <c r="Q306" s="32" t="str">
        <f>IFERROR(VLOOKUP(B306,Mat_Baz!$A$2:$F$300,5,FALSE),"0")</f>
        <v>0</v>
      </c>
      <c r="R306" s="32" t="str">
        <f>IFERROR(VLOOKUP(B306,Mat_Baz!$A$2:$F$300,6,FALSE),"0")</f>
        <v>0</v>
      </c>
    </row>
    <row r="307" spans="1:18" x14ac:dyDescent="0.2">
      <c r="A307" t="s">
        <v>28</v>
      </c>
      <c r="B307">
        <v>21008</v>
      </c>
      <c r="C307" t="s">
        <v>921</v>
      </c>
      <c r="D307" s="32" t="str">
        <f>IFERROR(VLOOKUP(B307,Rus_USPEH!$A$2:$C$300,3,FALSE),"0")</f>
        <v>0</v>
      </c>
      <c r="E307" s="32" t="str">
        <f>IFERROR(VLOOKUP(B307,Mat_Prof_USPEH!$A$2:$C$300,3,FALSE),"0")</f>
        <v>0</v>
      </c>
      <c r="F307" s="32" t="str">
        <f>IFERROR(VLOOKUP(B307,Mat_Baz_USPEH!$A$2:$C$300,3,FALSE),"0")</f>
        <v>0</v>
      </c>
      <c r="G307" t="str">
        <f>IFERROR(VLOOKUP(B307,Rus!B:G,3,FALSE),"0")</f>
        <v>0</v>
      </c>
      <c r="H307" t="str">
        <f>IFERROR(VLOOKUP(B307,Rus!B:G,4,FALSE),"0")</f>
        <v>0</v>
      </c>
      <c r="I307" t="str">
        <f>IFERROR(VLOOKUP(B307,Rus!B:G,5,FALSE),"0")</f>
        <v>0</v>
      </c>
      <c r="J307" t="str">
        <f>IFERROR(VLOOKUP(B307,Rus!B:G,6,FALSE),"0")</f>
        <v>0</v>
      </c>
      <c r="K307" s="32" t="str">
        <f>IFERROR(VLOOKUP(B307,Mat_Prof!$A$2:$G$300,3,FALSE),"0")</f>
        <v>0</v>
      </c>
      <c r="L307" s="32" t="str">
        <f>IFERROR(VLOOKUP(B307,Mat_Prof!$A$2:$E$300,4,FALSE),"0")</f>
        <v>0</v>
      </c>
      <c r="M307" s="32" t="str">
        <f>IFERROR(VLOOKUP(B307,Mat_Prof!$A$2:$G$300,5,FALSE),"0")</f>
        <v>0</v>
      </c>
      <c r="N307" s="32" t="str">
        <f>IFERROR(VLOOKUP(B307,Mat_Prof!$A$2:$G$300,6,FALSE),"0")</f>
        <v>0</v>
      </c>
      <c r="O307" s="32" t="str">
        <f>IFERROR(VLOOKUP(B307,Mat_Baz!$A$2:$F$300,3,FALSE),"0")</f>
        <v>0</v>
      </c>
      <c r="P307" s="32" t="str">
        <f>IFERROR(VLOOKUP(B307,Mat_Baz!$A$2:$F$300,4,FALSE),"0")</f>
        <v>0</v>
      </c>
      <c r="Q307" s="32" t="str">
        <f>IFERROR(VLOOKUP(B307,Mat_Baz!$A$2:$F$300,5,FALSE),"0")</f>
        <v>0</v>
      </c>
      <c r="R307" s="32" t="str">
        <f>IFERROR(VLOOKUP(B307,Mat_Baz!$A$2:$F$300,6,FALSE),"0")</f>
        <v>0</v>
      </c>
    </row>
    <row r="308" spans="1:18" x14ac:dyDescent="0.2">
      <c r="A308" t="s">
        <v>28</v>
      </c>
      <c r="B308">
        <v>21004</v>
      </c>
      <c r="C308" t="s">
        <v>606</v>
      </c>
      <c r="D308" s="32">
        <f>IFERROR(VLOOKUP(B308,Rus_USPEH!$A$2:$C$300,3,FALSE),"0")</f>
        <v>3</v>
      </c>
      <c r="E308" s="32">
        <f>IFERROR(VLOOKUP(B308,Mat_Prof_USPEH!$A$2:$C$300,3,FALSE),"0")</f>
        <v>3</v>
      </c>
      <c r="F308" s="32">
        <f>IFERROR(VLOOKUP(B308,Mat_Baz_USPEH!$A$2:$C$300,3,FALSE),"0")</f>
        <v>1</v>
      </c>
      <c r="G308">
        <f>IFERROR(VLOOKUP(B308,Rus!B:G,3,FALSE),"0")</f>
        <v>4</v>
      </c>
      <c r="H308" t="str">
        <f>IFERROR(VLOOKUP(B308,Rus!B:G,4,FALSE),"0")</f>
        <v>Русский язык</v>
      </c>
      <c r="I308" t="str">
        <f>IFERROR(VLOOKUP(B308,Rus!B:G,5,FALSE),"0")</f>
        <v>59.500000000000000</v>
      </c>
      <c r="J308">
        <f>IFERROR(VLOOKUP(B308,Rus!B:G,6,FALSE),"0")</f>
        <v>238</v>
      </c>
      <c r="K308" s="32">
        <f>IFERROR(VLOOKUP(B308,Mat_Prof!$A$2:$G$300,3,FALSE),"0")</f>
        <v>3</v>
      </c>
      <c r="L308" s="32" t="str">
        <f>IFERROR(VLOOKUP(B308,Mat_Prof!$A$2:$E$300,4,FALSE),"0")</f>
        <v>Математика профильная</v>
      </c>
      <c r="M308" s="32" t="str">
        <f>IFERROR(VLOOKUP(B308,Mat_Prof!$A$2:$G$300,5,FALSE),"0")</f>
        <v>64.000000000000000</v>
      </c>
      <c r="N308" s="32">
        <f>IFERROR(VLOOKUP(B308,Mat_Prof!$A$2:$G$300,6,FALSE),"0")</f>
        <v>192</v>
      </c>
      <c r="O308" s="32">
        <f>IFERROR(VLOOKUP(B308,Mat_Baz!$A$2:$F$300,3,FALSE),"0")</f>
        <v>1</v>
      </c>
      <c r="P308" s="32" t="str">
        <f>IFERROR(VLOOKUP(B308,Mat_Baz!$A$2:$F$300,4,FALSE),"0")</f>
        <v>Математика базовая</v>
      </c>
      <c r="Q308" s="32" t="str">
        <f>IFERROR(VLOOKUP(B308,Mat_Baz!$A$2:$F$300,5,FALSE),"0")</f>
        <v>43.000000000000000</v>
      </c>
      <c r="R308" s="32">
        <f>IFERROR(VLOOKUP(B308,Mat_Baz!$A$2:$F$300,6,FALSE),"0")</f>
        <v>43</v>
      </c>
    </row>
    <row r="309" spans="1:18" x14ac:dyDescent="0.2">
      <c r="A309" t="s">
        <v>28</v>
      </c>
      <c r="B309">
        <v>21011</v>
      </c>
      <c r="C309" t="s">
        <v>610</v>
      </c>
      <c r="D309" s="32">
        <f>IFERROR(VLOOKUP(B309,Rus_USPEH!$A$2:$C$300,3,FALSE),"0")</f>
        <v>2</v>
      </c>
      <c r="E309" s="32">
        <f>IFERROR(VLOOKUP(B309,Mat_Prof_USPEH!$A$2:$C$300,3,FALSE),"0")</f>
        <v>2</v>
      </c>
      <c r="F309" s="32">
        <f>IFERROR(VLOOKUP(B309,Mat_Baz_USPEH!$A$2:$C$300,3,FALSE),"0")</f>
        <v>4</v>
      </c>
      <c r="G309">
        <f>IFERROR(VLOOKUP(B309,Rus!B:G,3,FALSE),"0")</f>
        <v>6</v>
      </c>
      <c r="H309" t="str">
        <f>IFERROR(VLOOKUP(B309,Rus!B:G,4,FALSE),"0")</f>
        <v>Русский язык</v>
      </c>
      <c r="I309" t="str">
        <f>IFERROR(VLOOKUP(B309,Rus!B:G,5,FALSE),"0")</f>
        <v>57.500000000000000</v>
      </c>
      <c r="J309">
        <f>IFERROR(VLOOKUP(B309,Rus!B:G,6,FALSE),"0")</f>
        <v>345</v>
      </c>
      <c r="K309" s="32">
        <f>IFERROR(VLOOKUP(B309,Mat_Prof!$A$2:$G$300,3,FALSE),"0")</f>
        <v>2</v>
      </c>
      <c r="L309" s="32" t="str">
        <f>IFERROR(VLOOKUP(B309,Mat_Prof!$A$2:$E$300,4,FALSE),"0")</f>
        <v>Математика профильная</v>
      </c>
      <c r="M309" s="32" t="str">
        <f>IFERROR(VLOOKUP(B309,Mat_Prof!$A$2:$G$300,5,FALSE),"0")</f>
        <v>64.000000000000000</v>
      </c>
      <c r="N309" s="32">
        <f>IFERROR(VLOOKUP(B309,Mat_Prof!$A$2:$G$300,6,FALSE),"0")</f>
        <v>128</v>
      </c>
      <c r="O309" s="32">
        <f>IFERROR(VLOOKUP(B309,Mat_Baz!$A$2:$F$300,3,FALSE),"0")</f>
        <v>4</v>
      </c>
      <c r="P309" s="32" t="str">
        <f>IFERROR(VLOOKUP(B309,Mat_Baz!$A$2:$F$300,4,FALSE),"0")</f>
        <v>Математика базовая</v>
      </c>
      <c r="Q309" s="32" t="str">
        <f>IFERROR(VLOOKUP(B309,Mat_Baz!$A$2:$F$300,5,FALSE),"0")</f>
        <v>64.250000000000000</v>
      </c>
      <c r="R309" s="32">
        <f>IFERROR(VLOOKUP(B309,Mat_Baz!$A$2:$F$300,6,FALSE),"0")</f>
        <v>257</v>
      </c>
    </row>
    <row r="310" spans="1:18" x14ac:dyDescent="0.2">
      <c r="A310" t="s">
        <v>28</v>
      </c>
      <c r="B310">
        <v>21015</v>
      </c>
      <c r="C310" t="s">
        <v>612</v>
      </c>
      <c r="D310" s="32" t="str">
        <f>IFERROR(VLOOKUP(B310,Rus_USPEH!$A$2:$C$300,3,FALSE),"0")</f>
        <v>0</v>
      </c>
      <c r="E310" s="32" t="str">
        <f>IFERROR(VLOOKUP(B310,Mat_Prof_USPEH!$A$2:$C$300,3,FALSE),"0")</f>
        <v>0</v>
      </c>
      <c r="F310" s="32">
        <f>IFERROR(VLOOKUP(B310,Mat_Baz_USPEH!$A$2:$C$300,3,FALSE),"0")</f>
        <v>1</v>
      </c>
      <c r="G310">
        <f>IFERROR(VLOOKUP(B310,Rus!B:G,3,FALSE),"0")</f>
        <v>1</v>
      </c>
      <c r="H310" t="str">
        <f>IFERROR(VLOOKUP(B310,Rus!B:G,4,FALSE),"0")</f>
        <v>Русский язык</v>
      </c>
      <c r="I310" t="str">
        <f>IFERROR(VLOOKUP(B310,Rus!B:G,5,FALSE),"0")</f>
        <v>62.000000000000000</v>
      </c>
      <c r="J310">
        <f>IFERROR(VLOOKUP(B310,Rus!B:G,6,FALSE),"0")</f>
        <v>62</v>
      </c>
      <c r="K310" s="32" t="str">
        <f>IFERROR(VLOOKUP(B310,Mat_Prof!$A$2:$G$300,3,FALSE),"0")</f>
        <v>0</v>
      </c>
      <c r="L310" s="32" t="str">
        <f>IFERROR(VLOOKUP(B310,Mat_Prof!$A$2:$E$300,4,FALSE),"0")</f>
        <v>0</v>
      </c>
      <c r="M310" s="32" t="str">
        <f>IFERROR(VLOOKUP(B310,Mat_Prof!$A$2:$G$300,5,FALSE),"0")</f>
        <v>0</v>
      </c>
      <c r="N310" s="32" t="str">
        <f>IFERROR(VLOOKUP(B310,Mat_Prof!$A$2:$G$300,6,FALSE),"0")</f>
        <v>0</v>
      </c>
      <c r="O310" s="32">
        <f>IFERROR(VLOOKUP(B310,Mat_Baz!$A$2:$F$300,3,FALSE),"0")</f>
        <v>1</v>
      </c>
      <c r="P310" s="32" t="str">
        <f>IFERROR(VLOOKUP(B310,Mat_Baz!$A$2:$F$300,4,FALSE),"0")</f>
        <v>Математика базовая</v>
      </c>
      <c r="Q310" s="32" t="str">
        <f>IFERROR(VLOOKUP(B310,Mat_Baz!$A$2:$F$300,5,FALSE),"0")</f>
        <v>48.000000000000000</v>
      </c>
      <c r="R310" s="32">
        <f>IFERROR(VLOOKUP(B310,Mat_Baz!$A$2:$F$300,6,FALSE),"0")</f>
        <v>48</v>
      </c>
    </row>
    <row r="311" spans="1:18" x14ac:dyDescent="0.2">
      <c r="A311" t="s">
        <v>28</v>
      </c>
      <c r="B311">
        <v>21003</v>
      </c>
      <c r="C311" t="s">
        <v>605</v>
      </c>
      <c r="D311" s="32">
        <f>IFERROR(VLOOKUP(B311,Rus_USPEH!$A$2:$C$300,3,FALSE),"0")</f>
        <v>2</v>
      </c>
      <c r="E311" s="32">
        <f>IFERROR(VLOOKUP(B311,Mat_Prof_USPEH!$A$2:$C$300,3,FALSE),"0")</f>
        <v>2</v>
      </c>
      <c r="F311" s="32" t="str">
        <f>IFERROR(VLOOKUP(B311,Mat_Baz_USPEH!$A$2:$C$300,3,FALSE),"0")</f>
        <v>0</v>
      </c>
      <c r="G311">
        <f>IFERROR(VLOOKUP(B311,Rus!B:G,3,FALSE),"0")</f>
        <v>2</v>
      </c>
      <c r="H311" t="str">
        <f>IFERROR(VLOOKUP(B311,Rus!B:G,4,FALSE),"0")</f>
        <v>Русский язык</v>
      </c>
      <c r="I311" t="str">
        <f>IFERROR(VLOOKUP(B311,Rus!B:G,5,FALSE),"0")</f>
        <v>62.000000000000000</v>
      </c>
      <c r="J311">
        <f>IFERROR(VLOOKUP(B311,Rus!B:G,6,FALSE),"0")</f>
        <v>124</v>
      </c>
      <c r="K311" s="32">
        <f>IFERROR(VLOOKUP(B311,Mat_Prof!$A$2:$G$300,3,FALSE),"0")</f>
        <v>2</v>
      </c>
      <c r="L311" s="32" t="str">
        <f>IFERROR(VLOOKUP(B311,Mat_Prof!$A$2:$E$300,4,FALSE),"0")</f>
        <v>Математика профильная</v>
      </c>
      <c r="M311" s="32" t="str">
        <f>IFERROR(VLOOKUP(B311,Mat_Prof!$A$2:$G$300,5,FALSE),"0")</f>
        <v>55.000000000000000</v>
      </c>
      <c r="N311" s="32">
        <f>IFERROR(VLOOKUP(B311,Mat_Prof!$A$2:$G$300,6,FALSE),"0")</f>
        <v>110</v>
      </c>
      <c r="O311" s="32" t="str">
        <f>IFERROR(VLOOKUP(B311,Mat_Baz!$A$2:$F$300,3,FALSE),"0")</f>
        <v>0</v>
      </c>
      <c r="P311" s="32" t="str">
        <f>IFERROR(VLOOKUP(B311,Mat_Baz!$A$2:$F$300,4,FALSE),"0")</f>
        <v>0</v>
      </c>
      <c r="Q311" s="32" t="str">
        <f>IFERROR(VLOOKUP(B311,Mat_Baz!$A$2:$F$300,5,FALSE),"0")</f>
        <v>0</v>
      </c>
      <c r="R311" s="32" t="str">
        <f>IFERROR(VLOOKUP(B311,Mat_Baz!$A$2:$F$300,6,FALSE),"0")</f>
        <v>0</v>
      </c>
    </row>
    <row r="312" spans="1:18" x14ac:dyDescent="0.2">
      <c r="A312" t="s">
        <v>28</v>
      </c>
      <c r="B312">
        <v>21017</v>
      </c>
      <c r="C312" t="s">
        <v>614</v>
      </c>
      <c r="D312" s="32">
        <f>IFERROR(VLOOKUP(B312,Rus_USPEH!$A$2:$C$300,3,FALSE),"0")</f>
        <v>2</v>
      </c>
      <c r="E312" s="32">
        <f>IFERROR(VLOOKUP(B312,Mat_Prof_USPEH!$A$2:$C$300,3,FALSE),"0")</f>
        <v>2</v>
      </c>
      <c r="F312" s="32">
        <f>IFERROR(VLOOKUP(B312,Mat_Baz_USPEH!$A$2:$C$300,3,FALSE),"0")</f>
        <v>1</v>
      </c>
      <c r="G312">
        <f>IFERROR(VLOOKUP(B312,Rus!B:G,3,FALSE),"0")</f>
        <v>3</v>
      </c>
      <c r="H312" t="str">
        <f>IFERROR(VLOOKUP(B312,Rus!B:G,4,FALSE),"0")</f>
        <v>Русский язык</v>
      </c>
      <c r="I312" t="str">
        <f>IFERROR(VLOOKUP(B312,Rus!B:G,5,FALSE),"0")</f>
        <v>67.000000000000000</v>
      </c>
      <c r="J312">
        <f>IFERROR(VLOOKUP(B312,Rus!B:G,6,FALSE),"0")</f>
        <v>201</v>
      </c>
      <c r="K312" s="32">
        <f>IFERROR(VLOOKUP(B312,Mat_Prof!$A$2:$G$300,3,FALSE),"0")</f>
        <v>2</v>
      </c>
      <c r="L312" s="32" t="str">
        <f>IFERROR(VLOOKUP(B312,Mat_Prof!$A$2:$E$300,4,FALSE),"0")</f>
        <v>Математика профильная</v>
      </c>
      <c r="M312" s="32" t="str">
        <f>IFERROR(VLOOKUP(B312,Mat_Prof!$A$2:$G$300,5,FALSE),"0")</f>
        <v>33.500000000000000</v>
      </c>
      <c r="N312" s="32">
        <f>IFERROR(VLOOKUP(B312,Mat_Prof!$A$2:$G$300,6,FALSE),"0")</f>
        <v>67</v>
      </c>
      <c r="O312" s="32">
        <f>IFERROR(VLOOKUP(B312,Mat_Baz!$A$2:$F$300,3,FALSE),"0")</f>
        <v>1</v>
      </c>
      <c r="P312" s="32" t="str">
        <f>IFERROR(VLOOKUP(B312,Mat_Baz!$A$2:$F$300,4,FALSE),"0")</f>
        <v>Математика базовая</v>
      </c>
      <c r="Q312" s="32" t="str">
        <f>IFERROR(VLOOKUP(B312,Mat_Baz!$A$2:$F$300,5,FALSE),"0")</f>
        <v>81.000000000000000</v>
      </c>
      <c r="R312" s="32">
        <f>IFERROR(VLOOKUP(B312,Mat_Baz!$A$2:$F$300,6,FALSE),"0")</f>
        <v>81</v>
      </c>
    </row>
    <row r="313" spans="1:18" x14ac:dyDescent="0.2">
      <c r="A313" t="s">
        <v>28</v>
      </c>
      <c r="B313">
        <v>21018</v>
      </c>
      <c r="C313" t="s">
        <v>615</v>
      </c>
      <c r="D313" s="32">
        <f>IFERROR(VLOOKUP(B313,Rus_USPEH!$A$2:$C$300,3,FALSE),"0")</f>
        <v>12</v>
      </c>
      <c r="E313" s="32">
        <f>IFERROR(VLOOKUP(B313,Mat_Prof_USPEH!$A$2:$C$300,3,FALSE),"0")</f>
        <v>12</v>
      </c>
      <c r="F313" s="32">
        <f>IFERROR(VLOOKUP(B313,Mat_Baz_USPEH!$A$2:$C$300,3,FALSE),"0")</f>
        <v>9</v>
      </c>
      <c r="G313">
        <f>IFERROR(VLOOKUP(B313,Rus!B:G,3,FALSE),"0")</f>
        <v>21</v>
      </c>
      <c r="H313" t="str">
        <f>IFERROR(VLOOKUP(B313,Rus!B:G,4,FALSE),"0")</f>
        <v>Русский язык</v>
      </c>
      <c r="I313" t="str">
        <f>IFERROR(VLOOKUP(B313,Rus!B:G,5,FALSE),"0")</f>
        <v>70.857142857142857</v>
      </c>
      <c r="J313">
        <f>IFERROR(VLOOKUP(B313,Rus!B:G,6,FALSE),"0")</f>
        <v>1488</v>
      </c>
      <c r="K313" s="32">
        <f>IFERROR(VLOOKUP(B313,Mat_Prof!$A$2:$G$300,3,FALSE),"0")</f>
        <v>12</v>
      </c>
      <c r="L313" s="32" t="str">
        <f>IFERROR(VLOOKUP(B313,Mat_Prof!$A$2:$E$300,4,FALSE),"0")</f>
        <v>Математика профильная</v>
      </c>
      <c r="M313" s="32" t="str">
        <f>IFERROR(VLOOKUP(B313,Mat_Prof!$A$2:$G$300,5,FALSE),"0")</f>
        <v>62.166666666666666</v>
      </c>
      <c r="N313" s="32">
        <f>IFERROR(VLOOKUP(B313,Mat_Prof!$A$2:$G$300,6,FALSE),"0")</f>
        <v>746</v>
      </c>
      <c r="O313" s="32">
        <f>IFERROR(VLOOKUP(B313,Mat_Baz!$A$2:$F$300,3,FALSE),"0")</f>
        <v>9</v>
      </c>
      <c r="P313" s="32" t="str">
        <f>IFERROR(VLOOKUP(B313,Mat_Baz!$A$2:$F$300,4,FALSE),"0")</f>
        <v>Математика базовая</v>
      </c>
      <c r="Q313" s="32" t="str">
        <f>IFERROR(VLOOKUP(B313,Mat_Baz!$A$2:$F$300,5,FALSE),"0")</f>
        <v>70.333333333333333</v>
      </c>
      <c r="R313" s="32">
        <f>IFERROR(VLOOKUP(B313,Mat_Baz!$A$2:$F$300,6,FALSE),"0")</f>
        <v>633</v>
      </c>
    </row>
    <row r="314" spans="1:18" x14ac:dyDescent="0.2">
      <c r="A314" t="s">
        <v>29</v>
      </c>
      <c r="B314">
        <v>22007</v>
      </c>
      <c r="C314" t="s">
        <v>302</v>
      </c>
      <c r="D314" s="32">
        <f>IFERROR(VLOOKUP(B314,Rus_USPEH!$A$2:$C$300,3,FALSE),"0")</f>
        <v>1</v>
      </c>
      <c r="E314" s="32">
        <f>IFERROR(VLOOKUP(B314,Mat_Prof_USPEH!$A$2:$C$300,3,FALSE),"0")</f>
        <v>1</v>
      </c>
      <c r="F314" s="32">
        <f>IFERROR(VLOOKUP(B314,Mat_Baz_USPEH!$A$2:$C$300,3,FALSE),"0")</f>
        <v>1</v>
      </c>
      <c r="G314">
        <f>IFERROR(VLOOKUP(B314,Rus!B:G,3,FALSE),"0")</f>
        <v>2</v>
      </c>
      <c r="H314" t="str">
        <f>IFERROR(VLOOKUP(B314,Rus!B:G,4,FALSE),"0")</f>
        <v>Русский язык</v>
      </c>
      <c r="I314" t="str">
        <f>IFERROR(VLOOKUP(B314,Rus!B:G,5,FALSE),"0")</f>
        <v>66.000000000000000</v>
      </c>
      <c r="J314">
        <f>IFERROR(VLOOKUP(B314,Rus!B:G,6,FALSE),"0")</f>
        <v>132</v>
      </c>
      <c r="K314" s="32">
        <f>IFERROR(VLOOKUP(B314,Mat_Prof!$A$2:$G$300,3,FALSE),"0")</f>
        <v>1</v>
      </c>
      <c r="L314" s="32" t="str">
        <f>IFERROR(VLOOKUP(B314,Mat_Prof!$A$2:$E$300,4,FALSE),"0")</f>
        <v>Математика профильная</v>
      </c>
      <c r="M314" s="32" t="str">
        <f>IFERROR(VLOOKUP(B314,Mat_Prof!$A$2:$G$300,5,FALSE),"0")</f>
        <v>70.000000000000000</v>
      </c>
      <c r="N314" s="32">
        <f>IFERROR(VLOOKUP(B314,Mat_Prof!$A$2:$G$300,6,FALSE),"0")</f>
        <v>70</v>
      </c>
      <c r="O314" s="32">
        <f>IFERROR(VLOOKUP(B314,Mat_Baz!$A$2:$F$300,3,FALSE),"0")</f>
        <v>1</v>
      </c>
      <c r="P314" s="32" t="str">
        <f>IFERROR(VLOOKUP(B314,Mat_Baz!$A$2:$F$300,4,FALSE),"0")</f>
        <v>Математика базовая</v>
      </c>
      <c r="Q314" s="32" t="str">
        <f>IFERROR(VLOOKUP(B314,Mat_Baz!$A$2:$F$300,5,FALSE),"0")</f>
        <v>90.000000000000000</v>
      </c>
      <c r="R314" s="32">
        <f>IFERROR(VLOOKUP(B314,Mat_Baz!$A$2:$F$300,6,FALSE),"0")</f>
        <v>90</v>
      </c>
    </row>
    <row r="315" spans="1:18" x14ac:dyDescent="0.2">
      <c r="A315" t="s">
        <v>29</v>
      </c>
      <c r="B315">
        <v>22003</v>
      </c>
      <c r="C315" t="s">
        <v>299</v>
      </c>
      <c r="D315" s="32">
        <f>IFERROR(VLOOKUP(B315,Rus_USPEH!$A$2:$C$300,3,FALSE),"0")</f>
        <v>3</v>
      </c>
      <c r="E315" s="32">
        <f>IFERROR(VLOOKUP(B315,Mat_Prof_USPEH!$A$2:$C$300,3,FALSE),"0")</f>
        <v>3</v>
      </c>
      <c r="F315" s="32">
        <f>IFERROR(VLOOKUP(B315,Mat_Baz_USPEH!$A$2:$C$300,3,FALSE),"0")</f>
        <v>3</v>
      </c>
      <c r="G315">
        <f>IFERROR(VLOOKUP(B315,Rus!B:G,3,FALSE),"0")</f>
        <v>6</v>
      </c>
      <c r="H315" t="str">
        <f>IFERROR(VLOOKUP(B315,Rus!B:G,4,FALSE),"0")</f>
        <v>Русский язык</v>
      </c>
      <c r="I315" t="str">
        <f>IFERROR(VLOOKUP(B315,Rus!B:G,5,FALSE),"0")</f>
        <v>68.666666666666666</v>
      </c>
      <c r="J315">
        <f>IFERROR(VLOOKUP(B315,Rus!B:G,6,FALSE),"0")</f>
        <v>412</v>
      </c>
      <c r="K315" s="32">
        <f>IFERROR(VLOOKUP(B315,Mat_Prof!$A$2:$G$300,3,FALSE),"0")</f>
        <v>3</v>
      </c>
      <c r="L315" s="32" t="str">
        <f>IFERROR(VLOOKUP(B315,Mat_Prof!$A$2:$E$300,4,FALSE),"0")</f>
        <v>Математика профильная</v>
      </c>
      <c r="M315" s="32" t="str">
        <f>IFERROR(VLOOKUP(B315,Mat_Prof!$A$2:$G$300,5,FALSE),"0")</f>
        <v>58.666666666666666</v>
      </c>
      <c r="N315" s="32">
        <f>IFERROR(VLOOKUP(B315,Mat_Prof!$A$2:$G$300,6,FALSE),"0")</f>
        <v>176</v>
      </c>
      <c r="O315" s="32">
        <f>IFERROR(VLOOKUP(B315,Mat_Baz!$A$2:$F$300,3,FALSE),"0")</f>
        <v>3</v>
      </c>
      <c r="P315" s="32" t="str">
        <f>IFERROR(VLOOKUP(B315,Mat_Baz!$A$2:$F$300,4,FALSE),"0")</f>
        <v>Математика базовая</v>
      </c>
      <c r="Q315" s="32" t="str">
        <f>IFERROR(VLOOKUP(B315,Mat_Baz!$A$2:$F$300,5,FALSE),"0")</f>
        <v>71.333333333333333</v>
      </c>
      <c r="R315" s="32">
        <f>IFERROR(VLOOKUP(B315,Mat_Baz!$A$2:$F$300,6,FALSE),"0")</f>
        <v>214</v>
      </c>
    </row>
    <row r="316" spans="1:18" x14ac:dyDescent="0.2">
      <c r="A316" t="s">
        <v>29</v>
      </c>
      <c r="B316">
        <v>22009</v>
      </c>
      <c r="C316" t="s">
        <v>922</v>
      </c>
      <c r="D316" s="32" t="str">
        <f>IFERROR(VLOOKUP(B316,Rus_USPEH!$A$2:$C$300,3,FALSE),"0")</f>
        <v>0</v>
      </c>
      <c r="E316" s="32" t="str">
        <f>IFERROR(VLOOKUP(B316,Mat_Prof_USPEH!$A$2:$C$300,3,FALSE),"0")</f>
        <v>0</v>
      </c>
      <c r="F316" s="32" t="str">
        <f>IFERROR(VLOOKUP(B316,Mat_Baz_USPEH!$A$2:$C$300,3,FALSE),"0")</f>
        <v>0</v>
      </c>
      <c r="G316" t="str">
        <f>IFERROR(VLOOKUP(B316,Rus!B:G,3,FALSE),"0")</f>
        <v>0</v>
      </c>
      <c r="H316" t="str">
        <f>IFERROR(VLOOKUP(B316,Rus!B:G,4,FALSE),"0")</f>
        <v>0</v>
      </c>
      <c r="I316" t="str">
        <f>IFERROR(VLOOKUP(B316,Rus!B:G,5,FALSE),"0")</f>
        <v>0</v>
      </c>
      <c r="J316" t="str">
        <f>IFERROR(VLOOKUP(B316,Rus!B:G,6,FALSE),"0")</f>
        <v>0</v>
      </c>
      <c r="K316" s="32" t="str">
        <f>IFERROR(VLOOKUP(B316,Mat_Prof!$A$2:$G$300,3,FALSE),"0")</f>
        <v>0</v>
      </c>
      <c r="L316" s="32" t="str">
        <f>IFERROR(VLOOKUP(B316,Mat_Prof!$A$2:$E$300,4,FALSE),"0")</f>
        <v>0</v>
      </c>
      <c r="M316" s="32" t="str">
        <f>IFERROR(VLOOKUP(B316,Mat_Prof!$A$2:$G$300,5,FALSE),"0")</f>
        <v>0</v>
      </c>
      <c r="N316" s="32" t="str">
        <f>IFERROR(VLOOKUP(B316,Mat_Prof!$A$2:$G$300,6,FALSE),"0")</f>
        <v>0</v>
      </c>
      <c r="O316" s="32" t="str">
        <f>IFERROR(VLOOKUP(B316,Mat_Baz!$A$2:$F$300,3,FALSE),"0")</f>
        <v>0</v>
      </c>
      <c r="P316" s="32" t="str">
        <f>IFERROR(VLOOKUP(B316,Mat_Baz!$A$2:$F$300,4,FALSE),"0")</f>
        <v>0</v>
      </c>
      <c r="Q316" s="32" t="str">
        <f>IFERROR(VLOOKUP(B316,Mat_Baz!$A$2:$F$300,5,FALSE),"0")</f>
        <v>0</v>
      </c>
      <c r="R316" s="32" t="str">
        <f>IFERROR(VLOOKUP(B316,Mat_Baz!$A$2:$F$300,6,FALSE),"0")</f>
        <v>0</v>
      </c>
    </row>
    <row r="317" spans="1:18" x14ac:dyDescent="0.2">
      <c r="A317" t="s">
        <v>29</v>
      </c>
      <c r="B317">
        <v>22004</v>
      </c>
      <c r="C317" t="s">
        <v>300</v>
      </c>
      <c r="D317" s="32">
        <f>IFERROR(VLOOKUP(B317,Rus_USPEH!$A$2:$C$300,3,FALSE),"0")</f>
        <v>1</v>
      </c>
      <c r="E317" s="32">
        <f>IFERROR(VLOOKUP(B317,Mat_Prof_USPEH!$A$2:$C$300,3,FALSE),"0")</f>
        <v>1</v>
      </c>
      <c r="F317" s="32">
        <f>IFERROR(VLOOKUP(B317,Mat_Baz_USPEH!$A$2:$C$300,3,FALSE),"0")</f>
        <v>4</v>
      </c>
      <c r="G317">
        <f>IFERROR(VLOOKUP(B317,Rus!B:G,3,FALSE),"0")</f>
        <v>5</v>
      </c>
      <c r="H317" t="str">
        <f>IFERROR(VLOOKUP(B317,Rus!B:G,4,FALSE),"0")</f>
        <v>Русский язык</v>
      </c>
      <c r="I317" t="str">
        <f>IFERROR(VLOOKUP(B317,Rus!B:G,5,FALSE),"0")</f>
        <v>65.200000000000000</v>
      </c>
      <c r="J317">
        <f>IFERROR(VLOOKUP(B317,Rus!B:G,6,FALSE),"0")</f>
        <v>326</v>
      </c>
      <c r="K317" s="32">
        <f>IFERROR(VLOOKUP(B317,Mat_Prof!$A$2:$G$300,3,FALSE),"0")</f>
        <v>1</v>
      </c>
      <c r="L317" s="32" t="str">
        <f>IFERROR(VLOOKUP(B317,Mat_Prof!$A$2:$E$300,4,FALSE),"0")</f>
        <v>Математика профильная</v>
      </c>
      <c r="M317" s="32" t="str">
        <f>IFERROR(VLOOKUP(B317,Mat_Prof!$A$2:$G$300,5,FALSE),"0")</f>
        <v>66.000000000000000</v>
      </c>
      <c r="N317" s="32">
        <f>IFERROR(VLOOKUP(B317,Mat_Prof!$A$2:$G$300,6,FALSE),"0")</f>
        <v>66</v>
      </c>
      <c r="O317" s="32">
        <f>IFERROR(VLOOKUP(B317,Mat_Baz!$A$2:$F$300,3,FALSE),"0")</f>
        <v>4</v>
      </c>
      <c r="P317" s="32" t="str">
        <f>IFERROR(VLOOKUP(B317,Mat_Baz!$A$2:$F$300,4,FALSE),"0")</f>
        <v>Математика базовая</v>
      </c>
      <c r="Q317" s="32" t="str">
        <f>IFERROR(VLOOKUP(B317,Mat_Baz!$A$2:$F$300,5,FALSE),"0")</f>
        <v>82.000000000000000</v>
      </c>
      <c r="R317" s="32">
        <f>IFERROR(VLOOKUP(B317,Mat_Baz!$A$2:$F$300,6,FALSE),"0")</f>
        <v>328</v>
      </c>
    </row>
    <row r="318" spans="1:18" x14ac:dyDescent="0.2">
      <c r="A318" t="s">
        <v>29</v>
      </c>
      <c r="B318">
        <v>22014</v>
      </c>
      <c r="C318" t="s">
        <v>33</v>
      </c>
      <c r="D318" s="32">
        <f>IFERROR(VLOOKUP(B318,Rus_USPEH!$A$2:$C$300,3,FALSE),"0")</f>
        <v>15</v>
      </c>
      <c r="E318" s="32">
        <f>IFERROR(VLOOKUP(B318,Mat_Prof_USPEH!$A$2:$C$300,3,FALSE),"0")</f>
        <v>15</v>
      </c>
      <c r="F318" s="32">
        <f>IFERROR(VLOOKUP(B318,Mat_Baz_USPEH!$A$2:$C$300,3,FALSE),"0")</f>
        <v>9</v>
      </c>
      <c r="G318">
        <f>IFERROR(VLOOKUP(B318,Rus!B:G,3,FALSE),"0")</f>
        <v>24</v>
      </c>
      <c r="H318" t="str">
        <f>IFERROR(VLOOKUP(B318,Rus!B:G,4,FALSE),"0")</f>
        <v>Русский язык</v>
      </c>
      <c r="I318" t="str">
        <f>IFERROR(VLOOKUP(B318,Rus!B:G,5,FALSE),"0")</f>
        <v>70.416666666666666</v>
      </c>
      <c r="J318">
        <f>IFERROR(VLOOKUP(B318,Rus!B:G,6,FALSE),"0")</f>
        <v>1690</v>
      </c>
      <c r="K318" s="32">
        <f>IFERROR(VLOOKUP(B318,Mat_Prof!$A$2:$G$300,3,FALSE),"0")</f>
        <v>15</v>
      </c>
      <c r="L318" s="32" t="str">
        <f>IFERROR(VLOOKUP(B318,Mat_Prof!$A$2:$E$300,4,FALSE),"0")</f>
        <v>Математика профильная</v>
      </c>
      <c r="M318" s="32" t="str">
        <f>IFERROR(VLOOKUP(B318,Mat_Prof!$A$2:$G$300,5,FALSE),"0")</f>
        <v>61.733333333333333</v>
      </c>
      <c r="N318" s="32">
        <f>IFERROR(VLOOKUP(B318,Mat_Prof!$A$2:$G$300,6,FALSE),"0")</f>
        <v>926</v>
      </c>
      <c r="O318" s="32">
        <f>IFERROR(VLOOKUP(B318,Mat_Baz!$A$2:$F$300,3,FALSE),"0")</f>
        <v>9</v>
      </c>
      <c r="P318" s="32" t="str">
        <f>IFERROR(VLOOKUP(B318,Mat_Baz!$A$2:$F$300,4,FALSE),"0")</f>
        <v>Математика базовая</v>
      </c>
      <c r="Q318" s="32" t="str">
        <f>IFERROR(VLOOKUP(B318,Mat_Baz!$A$2:$F$300,5,FALSE),"0")</f>
        <v>72.333333333333333</v>
      </c>
      <c r="R318" s="32">
        <f>IFERROR(VLOOKUP(B318,Mat_Baz!$A$2:$F$300,6,FALSE),"0")</f>
        <v>651</v>
      </c>
    </row>
    <row r="319" spans="1:18" x14ac:dyDescent="0.2">
      <c r="A319" t="s">
        <v>29</v>
      </c>
      <c r="B319">
        <v>22011</v>
      </c>
      <c r="C319" t="s">
        <v>169</v>
      </c>
      <c r="D319" s="32">
        <f>IFERROR(VLOOKUP(B319,Rus_USPEH!$A$2:$C$300,3,FALSE),"0")</f>
        <v>3</v>
      </c>
      <c r="E319" s="32">
        <f>IFERROR(VLOOKUP(B319,Mat_Prof_USPEH!$A$2:$C$300,3,FALSE),"0")</f>
        <v>3</v>
      </c>
      <c r="F319" s="32">
        <f>IFERROR(VLOOKUP(B319,Mat_Baz_USPEH!$A$2:$C$300,3,FALSE),"0")</f>
        <v>4</v>
      </c>
      <c r="G319">
        <f>IFERROR(VLOOKUP(B319,Rus!B:G,3,FALSE),"0")</f>
        <v>7</v>
      </c>
      <c r="H319" t="str">
        <f>IFERROR(VLOOKUP(B319,Rus!B:G,4,FALSE),"0")</f>
        <v>Русский язык</v>
      </c>
      <c r="I319" t="str">
        <f>IFERROR(VLOOKUP(B319,Rus!B:G,5,FALSE),"0")</f>
        <v>69.000000000000000</v>
      </c>
      <c r="J319">
        <f>IFERROR(VLOOKUP(B319,Rus!B:G,6,FALSE),"0")</f>
        <v>483</v>
      </c>
      <c r="K319" s="32">
        <f>IFERROR(VLOOKUP(B319,Mat_Prof!$A$2:$G$300,3,FALSE),"0")</f>
        <v>3</v>
      </c>
      <c r="L319" s="32" t="str">
        <f>IFERROR(VLOOKUP(B319,Mat_Prof!$A$2:$E$300,4,FALSE),"0")</f>
        <v>Математика профильная</v>
      </c>
      <c r="M319" s="32" t="str">
        <f>IFERROR(VLOOKUP(B319,Mat_Prof!$A$2:$G$300,5,FALSE),"0")</f>
        <v>74.000000000000000</v>
      </c>
      <c r="N319" s="32">
        <f>IFERROR(VLOOKUP(B319,Mat_Prof!$A$2:$G$300,6,FALSE),"0")</f>
        <v>222</v>
      </c>
      <c r="O319" s="32">
        <f>IFERROR(VLOOKUP(B319,Mat_Baz!$A$2:$F$300,3,FALSE),"0")</f>
        <v>4</v>
      </c>
      <c r="P319" s="32" t="str">
        <f>IFERROR(VLOOKUP(B319,Mat_Baz!$A$2:$F$300,4,FALSE),"0")</f>
        <v>Математика базовая</v>
      </c>
      <c r="Q319" s="32" t="str">
        <f>IFERROR(VLOOKUP(B319,Mat_Baz!$A$2:$F$300,5,FALSE),"0")</f>
        <v>74.750000000000000</v>
      </c>
      <c r="R319" s="32">
        <f>IFERROR(VLOOKUP(B319,Mat_Baz!$A$2:$F$300,6,FALSE),"0")</f>
        <v>299</v>
      </c>
    </row>
    <row r="320" spans="1:18" x14ac:dyDescent="0.2">
      <c r="A320" t="s">
        <v>29</v>
      </c>
      <c r="B320">
        <v>22008</v>
      </c>
      <c r="C320" t="s">
        <v>303</v>
      </c>
      <c r="D320" s="32">
        <f>IFERROR(VLOOKUP(B320,Rus_USPEH!$A$2:$C$300,3,FALSE),"0")</f>
        <v>2</v>
      </c>
      <c r="E320" s="32">
        <f>IFERROR(VLOOKUP(B320,Mat_Prof_USPEH!$A$2:$C$300,3,FALSE),"0")</f>
        <v>2</v>
      </c>
      <c r="F320" s="32" t="str">
        <f>IFERROR(VLOOKUP(B320,Mat_Baz_USPEH!$A$2:$C$300,3,FALSE),"0")</f>
        <v>0</v>
      </c>
      <c r="G320">
        <f>IFERROR(VLOOKUP(B320,Rus!B:G,3,FALSE),"0")</f>
        <v>2</v>
      </c>
      <c r="H320" t="str">
        <f>IFERROR(VLOOKUP(B320,Rus!B:G,4,FALSE),"0")</f>
        <v>Русский язык</v>
      </c>
      <c r="I320" t="str">
        <f>IFERROR(VLOOKUP(B320,Rus!B:G,5,FALSE),"0")</f>
        <v>86.000000000000000</v>
      </c>
      <c r="J320">
        <f>IFERROR(VLOOKUP(B320,Rus!B:G,6,FALSE),"0")</f>
        <v>172</v>
      </c>
      <c r="K320" s="32">
        <f>IFERROR(VLOOKUP(B320,Mat_Prof!$A$2:$G$300,3,FALSE),"0")</f>
        <v>2</v>
      </c>
      <c r="L320" s="32" t="str">
        <f>IFERROR(VLOOKUP(B320,Mat_Prof!$A$2:$E$300,4,FALSE),"0")</f>
        <v>Математика профильная</v>
      </c>
      <c r="M320" s="32" t="str">
        <f>IFERROR(VLOOKUP(B320,Mat_Prof!$A$2:$G$300,5,FALSE),"0")</f>
        <v>72.000000000000000</v>
      </c>
      <c r="N320" s="32">
        <f>IFERROR(VLOOKUP(B320,Mat_Prof!$A$2:$G$300,6,FALSE),"0")</f>
        <v>144</v>
      </c>
      <c r="O320" s="32" t="str">
        <f>IFERROR(VLOOKUP(B320,Mat_Baz!$A$2:$F$300,3,FALSE),"0")</f>
        <v>0</v>
      </c>
      <c r="P320" s="32" t="str">
        <f>IFERROR(VLOOKUP(B320,Mat_Baz!$A$2:$F$300,4,FALSE),"0")</f>
        <v>0</v>
      </c>
      <c r="Q320" s="32" t="str">
        <f>IFERROR(VLOOKUP(B320,Mat_Baz!$A$2:$F$300,5,FALSE),"0")</f>
        <v>0</v>
      </c>
      <c r="R320" s="32" t="str">
        <f>IFERROR(VLOOKUP(B320,Mat_Baz!$A$2:$F$300,6,FALSE),"0")</f>
        <v>0</v>
      </c>
    </row>
    <row r="321" spans="1:18" x14ac:dyDescent="0.2">
      <c r="A321" t="s">
        <v>29</v>
      </c>
      <c r="B321">
        <v>22002</v>
      </c>
      <c r="C321" t="s">
        <v>298</v>
      </c>
      <c r="D321" s="32">
        <f>IFERROR(VLOOKUP(B321,Rus_USPEH!$A$2:$C$300,3,FALSE),"0")</f>
        <v>14</v>
      </c>
      <c r="E321" s="32">
        <f>IFERROR(VLOOKUP(B321,Mat_Prof_USPEH!$A$2:$C$300,3,FALSE),"0")</f>
        <v>14</v>
      </c>
      <c r="F321" s="32">
        <f>IFERROR(VLOOKUP(B321,Mat_Baz_USPEH!$A$2:$C$300,3,FALSE),"0")</f>
        <v>9</v>
      </c>
      <c r="G321">
        <f>IFERROR(VLOOKUP(B321,Rus!B:G,3,FALSE),"0")</f>
        <v>24</v>
      </c>
      <c r="H321" t="str">
        <f>IFERROR(VLOOKUP(B321,Rus!B:G,4,FALSE),"0")</f>
        <v>Русский язык</v>
      </c>
      <c r="I321" t="str">
        <f>IFERROR(VLOOKUP(B321,Rus!B:G,5,FALSE),"0")</f>
        <v>65.625000000000000</v>
      </c>
      <c r="J321">
        <f>IFERROR(VLOOKUP(B321,Rus!B:G,6,FALSE),"0")</f>
        <v>1575</v>
      </c>
      <c r="K321" s="32">
        <f>IFERROR(VLOOKUP(B321,Mat_Prof!$A$2:$G$300,3,FALSE),"0")</f>
        <v>14</v>
      </c>
      <c r="L321" s="32" t="str">
        <f>IFERROR(VLOOKUP(B321,Mat_Prof!$A$2:$E$300,4,FALSE),"0")</f>
        <v>Математика профильная</v>
      </c>
      <c r="M321" s="32" t="str">
        <f>IFERROR(VLOOKUP(B321,Mat_Prof!$A$2:$G$300,5,FALSE),"0")</f>
        <v>51.785714285714285</v>
      </c>
      <c r="N321" s="32">
        <f>IFERROR(VLOOKUP(B321,Mat_Prof!$A$2:$G$300,6,FALSE),"0")</f>
        <v>725</v>
      </c>
      <c r="O321" s="32">
        <f>IFERROR(VLOOKUP(B321,Mat_Baz!$A$2:$F$300,3,FALSE),"0")</f>
        <v>12</v>
      </c>
      <c r="P321" s="32" t="str">
        <f>IFERROR(VLOOKUP(B321,Mat_Baz!$A$2:$F$300,4,FALSE),"0")</f>
        <v>Математика базовая</v>
      </c>
      <c r="Q321" s="32" t="str">
        <f>IFERROR(VLOOKUP(B321,Mat_Baz!$A$2:$F$300,5,FALSE),"0")</f>
        <v>60.333333333333333</v>
      </c>
      <c r="R321" s="32">
        <f>IFERROR(VLOOKUP(B321,Mat_Baz!$A$2:$F$300,6,FALSE),"0")</f>
        <v>724</v>
      </c>
    </row>
    <row r="322" spans="1:18" x14ac:dyDescent="0.2">
      <c r="A322" t="s">
        <v>29</v>
      </c>
      <c r="B322">
        <v>22012</v>
      </c>
      <c r="C322" t="s">
        <v>923</v>
      </c>
      <c r="D322" s="32" t="str">
        <f>IFERROR(VLOOKUP(B322,Rus_USPEH!$A$2:$C$300,3,FALSE),"0")</f>
        <v>0</v>
      </c>
      <c r="E322" s="32" t="str">
        <f>IFERROR(VLOOKUP(B322,Mat_Prof_USPEH!$A$2:$C$300,3,FALSE),"0")</f>
        <v>0</v>
      </c>
      <c r="F322" s="32" t="str">
        <f>IFERROR(VLOOKUP(B322,Mat_Baz_USPEH!$A$2:$C$300,3,FALSE),"0")</f>
        <v>0</v>
      </c>
      <c r="G322" t="str">
        <f>IFERROR(VLOOKUP(B322,Rus!B:G,3,FALSE),"0")</f>
        <v>0</v>
      </c>
      <c r="H322" t="str">
        <f>IFERROR(VLOOKUP(B322,Rus!B:G,4,FALSE),"0")</f>
        <v>0</v>
      </c>
      <c r="I322" t="str">
        <f>IFERROR(VLOOKUP(B322,Rus!B:G,5,FALSE),"0")</f>
        <v>0</v>
      </c>
      <c r="J322" t="str">
        <f>IFERROR(VLOOKUP(B322,Rus!B:G,6,FALSE),"0")</f>
        <v>0</v>
      </c>
      <c r="K322" s="32" t="str">
        <f>IFERROR(VLOOKUP(B322,Mat_Prof!$A$2:$G$300,3,FALSE),"0")</f>
        <v>0</v>
      </c>
      <c r="L322" s="32" t="str">
        <f>IFERROR(VLOOKUP(B322,Mat_Prof!$A$2:$E$300,4,FALSE),"0")</f>
        <v>0</v>
      </c>
      <c r="M322" s="32" t="str">
        <f>IFERROR(VLOOKUP(B322,Mat_Prof!$A$2:$G$300,5,FALSE),"0")</f>
        <v>0</v>
      </c>
      <c r="N322" s="32" t="str">
        <f>IFERROR(VLOOKUP(B322,Mat_Prof!$A$2:$G$300,6,FALSE),"0")</f>
        <v>0</v>
      </c>
      <c r="O322" s="32" t="str">
        <f>IFERROR(VLOOKUP(B322,Mat_Baz!$A$2:$F$300,3,FALSE),"0")</f>
        <v>0</v>
      </c>
      <c r="P322" s="32" t="str">
        <f>IFERROR(VLOOKUP(B322,Mat_Baz!$A$2:$F$300,4,FALSE),"0")</f>
        <v>0</v>
      </c>
      <c r="Q322" s="32" t="str">
        <f>IFERROR(VLOOKUP(B322,Mat_Baz!$A$2:$F$300,5,FALSE),"0")</f>
        <v>0</v>
      </c>
      <c r="R322" s="32" t="str">
        <f>IFERROR(VLOOKUP(B322,Mat_Baz!$A$2:$F$300,6,FALSE),"0")</f>
        <v>0</v>
      </c>
    </row>
    <row r="323" spans="1:18" x14ac:dyDescent="0.2">
      <c r="A323" t="s">
        <v>29</v>
      </c>
      <c r="B323">
        <v>22023</v>
      </c>
      <c r="C323" t="s">
        <v>354</v>
      </c>
      <c r="D323" s="32">
        <f>IFERROR(VLOOKUP(B323,Rus_USPEH!$A$2:$C$300,3,FALSE),"0")</f>
        <v>1</v>
      </c>
      <c r="E323" s="32">
        <f>IFERROR(VLOOKUP(B323,Mat_Prof_USPEH!$A$2:$C$300,3,FALSE),"0")</f>
        <v>1</v>
      </c>
      <c r="F323" s="32">
        <f>IFERROR(VLOOKUP(B323,Mat_Baz_USPEH!$A$2:$C$300,3,FALSE),"0")</f>
        <v>1</v>
      </c>
      <c r="G323">
        <f>IFERROR(VLOOKUP(B323,Rus!B:G,3,FALSE),"0")</f>
        <v>2</v>
      </c>
      <c r="H323" t="str">
        <f>IFERROR(VLOOKUP(B323,Rus!B:G,4,FALSE),"0")</f>
        <v>Русский язык</v>
      </c>
      <c r="I323" t="str">
        <f>IFERROR(VLOOKUP(B323,Rus!B:G,5,FALSE),"0")</f>
        <v>79.000000000000000</v>
      </c>
      <c r="J323">
        <f>IFERROR(VLOOKUP(B323,Rus!B:G,6,FALSE),"0")</f>
        <v>158</v>
      </c>
      <c r="K323" s="32">
        <f>IFERROR(VLOOKUP(B323,Mat_Prof!$A$2:$G$300,3,FALSE),"0")</f>
        <v>1</v>
      </c>
      <c r="L323" s="32" t="str">
        <f>IFERROR(VLOOKUP(B323,Mat_Prof!$A$2:$E$300,4,FALSE),"0")</f>
        <v>Математика профильная</v>
      </c>
      <c r="M323" s="32" t="str">
        <f>IFERROR(VLOOKUP(B323,Mat_Prof!$A$2:$G$300,5,FALSE),"0")</f>
        <v>72.000000000000000</v>
      </c>
      <c r="N323" s="32">
        <f>IFERROR(VLOOKUP(B323,Mat_Prof!$A$2:$G$300,6,FALSE),"0")</f>
        <v>72</v>
      </c>
      <c r="O323" s="32">
        <f>IFERROR(VLOOKUP(B323,Mat_Baz!$A$2:$F$300,3,FALSE),"0")</f>
        <v>1</v>
      </c>
      <c r="P323" s="32" t="str">
        <f>IFERROR(VLOOKUP(B323,Mat_Baz!$A$2:$F$300,4,FALSE),"0")</f>
        <v>Математика базовая</v>
      </c>
      <c r="Q323" s="32" t="str">
        <f>IFERROR(VLOOKUP(B323,Mat_Baz!$A$2:$F$300,5,FALSE),"0")</f>
        <v>90.000000000000000</v>
      </c>
      <c r="R323" s="32">
        <f>IFERROR(VLOOKUP(B323,Mat_Baz!$A$2:$F$300,6,FALSE),"0")</f>
        <v>90</v>
      </c>
    </row>
    <row r="324" spans="1:18" x14ac:dyDescent="0.2">
      <c r="A324" t="s">
        <v>29</v>
      </c>
      <c r="B324">
        <v>22013</v>
      </c>
      <c r="C324" t="s">
        <v>305</v>
      </c>
      <c r="D324" s="32">
        <f>IFERROR(VLOOKUP(B324,Rus_USPEH!$A$2:$C$300,3,FALSE),"0")</f>
        <v>1</v>
      </c>
      <c r="E324" s="32">
        <f>IFERROR(VLOOKUP(B324,Mat_Prof_USPEH!$A$2:$C$300,3,FALSE),"0")</f>
        <v>1</v>
      </c>
      <c r="F324" s="32">
        <f>IFERROR(VLOOKUP(B324,Mat_Baz_USPEH!$A$2:$C$300,3,FALSE),"0")</f>
        <v>4</v>
      </c>
      <c r="G324">
        <f>IFERROR(VLOOKUP(B324,Rus!B:G,3,FALSE),"0")</f>
        <v>5</v>
      </c>
      <c r="H324" t="str">
        <f>IFERROR(VLOOKUP(B324,Rus!B:G,4,FALSE),"0")</f>
        <v>Русский язык</v>
      </c>
      <c r="I324" t="str">
        <f>IFERROR(VLOOKUP(B324,Rus!B:G,5,FALSE),"0")</f>
        <v>62.800000000000000</v>
      </c>
      <c r="J324">
        <f>IFERROR(VLOOKUP(B324,Rus!B:G,6,FALSE),"0")</f>
        <v>314</v>
      </c>
      <c r="K324" s="32">
        <f>IFERROR(VLOOKUP(B324,Mat_Prof!$A$2:$G$300,3,FALSE),"0")</f>
        <v>1</v>
      </c>
      <c r="L324" s="32" t="str">
        <f>IFERROR(VLOOKUP(B324,Mat_Prof!$A$2:$E$300,4,FALSE),"0")</f>
        <v>Математика профильная</v>
      </c>
      <c r="M324" s="32" t="str">
        <f>IFERROR(VLOOKUP(B324,Mat_Prof!$A$2:$G$300,5,FALSE),"0")</f>
        <v>34.000000000000000</v>
      </c>
      <c r="N324" s="32">
        <f>IFERROR(VLOOKUP(B324,Mat_Prof!$A$2:$G$300,6,FALSE),"0")</f>
        <v>34</v>
      </c>
      <c r="O324" s="32">
        <f>IFERROR(VLOOKUP(B324,Mat_Baz!$A$2:$F$300,3,FALSE),"0")</f>
        <v>4</v>
      </c>
      <c r="P324" s="32" t="str">
        <f>IFERROR(VLOOKUP(B324,Mat_Baz!$A$2:$F$300,4,FALSE),"0")</f>
        <v>Математика базовая</v>
      </c>
      <c r="Q324" s="32" t="str">
        <f>IFERROR(VLOOKUP(B324,Mat_Baz!$A$2:$F$300,5,FALSE),"0")</f>
        <v>67.750000000000000</v>
      </c>
      <c r="R324" s="32">
        <f>IFERROR(VLOOKUP(B324,Mat_Baz!$A$2:$F$300,6,FALSE),"0")</f>
        <v>271</v>
      </c>
    </row>
    <row r="325" spans="1:18" x14ac:dyDescent="0.2">
      <c r="A325" t="s">
        <v>29</v>
      </c>
      <c r="B325">
        <v>22010</v>
      </c>
      <c r="C325" t="s">
        <v>304</v>
      </c>
      <c r="D325" s="32">
        <f>IFERROR(VLOOKUP(B325,Rus_USPEH!$A$2:$C$300,3,FALSE),"0")</f>
        <v>1</v>
      </c>
      <c r="E325" s="32">
        <f>IFERROR(VLOOKUP(B325,Mat_Prof_USPEH!$A$2:$C$300,3,FALSE),"0")</f>
        <v>1</v>
      </c>
      <c r="F325" s="32">
        <f>IFERROR(VLOOKUP(B325,Mat_Baz_USPEH!$A$2:$C$300,3,FALSE),"0")</f>
        <v>4</v>
      </c>
      <c r="G325">
        <f>IFERROR(VLOOKUP(B325,Rus!B:G,3,FALSE),"0")</f>
        <v>6</v>
      </c>
      <c r="H325" t="str">
        <f>IFERROR(VLOOKUP(B325,Rus!B:G,4,FALSE),"0")</f>
        <v>Русский язык</v>
      </c>
      <c r="I325" t="str">
        <f>IFERROR(VLOOKUP(B325,Rus!B:G,5,FALSE),"0")</f>
        <v>51.833333333333333</v>
      </c>
      <c r="J325">
        <f>IFERROR(VLOOKUP(B325,Rus!B:G,6,FALSE),"0")</f>
        <v>311</v>
      </c>
      <c r="K325" s="32">
        <f>IFERROR(VLOOKUP(B325,Mat_Prof!$A$2:$G$300,3,FALSE),"0")</f>
        <v>1</v>
      </c>
      <c r="L325" s="32" t="str">
        <f>IFERROR(VLOOKUP(B325,Mat_Prof!$A$2:$E$300,4,FALSE),"0")</f>
        <v>Математика профильная</v>
      </c>
      <c r="M325" s="32" t="str">
        <f>IFERROR(VLOOKUP(B325,Mat_Prof!$A$2:$G$300,5,FALSE),"0")</f>
        <v>64.000000000000000</v>
      </c>
      <c r="N325" s="32">
        <f>IFERROR(VLOOKUP(B325,Mat_Prof!$A$2:$G$300,6,FALSE),"0")</f>
        <v>64</v>
      </c>
      <c r="O325" s="32">
        <f>IFERROR(VLOOKUP(B325,Mat_Baz!$A$2:$F$300,3,FALSE),"0")</f>
        <v>6</v>
      </c>
      <c r="P325" s="32" t="str">
        <f>IFERROR(VLOOKUP(B325,Mat_Baz!$A$2:$F$300,4,FALSE),"0")</f>
        <v>Математика базовая</v>
      </c>
      <c r="Q325" s="32" t="str">
        <f>IFERROR(VLOOKUP(B325,Mat_Baz!$A$2:$F$300,5,FALSE),"0")</f>
        <v>46.000000000000000</v>
      </c>
      <c r="R325" s="32">
        <f>IFERROR(VLOOKUP(B325,Mat_Baz!$A$2:$F$300,6,FALSE),"0")</f>
        <v>276</v>
      </c>
    </row>
    <row r="326" spans="1:18" x14ac:dyDescent="0.2">
      <c r="A326" t="s">
        <v>29</v>
      </c>
      <c r="B326">
        <v>22021</v>
      </c>
      <c r="C326" t="s">
        <v>306</v>
      </c>
      <c r="D326" s="32">
        <f>IFERROR(VLOOKUP(B326,Rus_USPEH!$A$2:$C$300,3,FALSE),"0")</f>
        <v>2</v>
      </c>
      <c r="E326" s="32">
        <f>IFERROR(VLOOKUP(B326,Mat_Prof_USPEH!$A$2:$C$300,3,FALSE),"0")</f>
        <v>2</v>
      </c>
      <c r="F326" s="32">
        <f>IFERROR(VLOOKUP(B326,Mat_Baz_USPEH!$A$2:$C$300,3,FALSE),"0")</f>
        <v>4</v>
      </c>
      <c r="G326">
        <f>IFERROR(VLOOKUP(B326,Rus!B:G,3,FALSE),"0")</f>
        <v>6</v>
      </c>
      <c r="H326" t="str">
        <f>IFERROR(VLOOKUP(B326,Rus!B:G,4,FALSE),"0")</f>
        <v>Русский язык</v>
      </c>
      <c r="I326" t="str">
        <f>IFERROR(VLOOKUP(B326,Rus!B:G,5,FALSE),"0")</f>
        <v>59.333333333333333</v>
      </c>
      <c r="J326">
        <f>IFERROR(VLOOKUP(B326,Rus!B:G,6,FALSE),"0")</f>
        <v>356</v>
      </c>
      <c r="K326" s="32">
        <f>IFERROR(VLOOKUP(B326,Mat_Prof!$A$2:$G$300,3,FALSE),"0")</f>
        <v>2</v>
      </c>
      <c r="L326" s="32" t="str">
        <f>IFERROR(VLOOKUP(B326,Mat_Prof!$A$2:$E$300,4,FALSE),"0")</f>
        <v>Математика профильная</v>
      </c>
      <c r="M326" s="32" t="str">
        <f>IFERROR(VLOOKUP(B326,Mat_Prof!$A$2:$G$300,5,FALSE),"0")</f>
        <v>56.000000000000000</v>
      </c>
      <c r="N326" s="32">
        <f>IFERROR(VLOOKUP(B326,Mat_Prof!$A$2:$G$300,6,FALSE),"0")</f>
        <v>112</v>
      </c>
      <c r="O326" s="32">
        <f>IFERROR(VLOOKUP(B326,Mat_Baz!$A$2:$F$300,3,FALSE),"0")</f>
        <v>4</v>
      </c>
      <c r="P326" s="32" t="str">
        <f>IFERROR(VLOOKUP(B326,Mat_Baz!$A$2:$F$300,4,FALSE),"0")</f>
        <v>Математика базовая</v>
      </c>
      <c r="Q326" s="32" t="str">
        <f>IFERROR(VLOOKUP(B326,Mat_Baz!$A$2:$F$300,5,FALSE),"0")</f>
        <v>66.750000000000000</v>
      </c>
      <c r="R326" s="32">
        <f>IFERROR(VLOOKUP(B326,Mat_Baz!$A$2:$F$300,6,FALSE),"0")</f>
        <v>267</v>
      </c>
    </row>
    <row r="327" spans="1:18" x14ac:dyDescent="0.2">
      <c r="A327" t="s">
        <v>29</v>
      </c>
      <c r="B327">
        <v>22006</v>
      </c>
      <c r="C327" t="s">
        <v>301</v>
      </c>
      <c r="D327" s="32">
        <f>IFERROR(VLOOKUP(B327,Rus_USPEH!$A$2:$C$300,3,FALSE),"0")</f>
        <v>4</v>
      </c>
      <c r="E327" s="32">
        <f>IFERROR(VLOOKUP(B327,Mat_Prof_USPEH!$A$2:$C$300,3,FALSE),"0")</f>
        <v>4</v>
      </c>
      <c r="F327" s="32">
        <f>IFERROR(VLOOKUP(B327,Mat_Baz_USPEH!$A$2:$C$300,3,FALSE),"0")</f>
        <v>2</v>
      </c>
      <c r="G327">
        <f>IFERROR(VLOOKUP(B327,Rus!B:G,3,FALSE),"0")</f>
        <v>6</v>
      </c>
      <c r="H327" t="str">
        <f>IFERROR(VLOOKUP(B327,Rus!B:G,4,FALSE),"0")</f>
        <v>Русский язык</v>
      </c>
      <c r="I327" t="str">
        <f>IFERROR(VLOOKUP(B327,Rus!B:G,5,FALSE),"0")</f>
        <v>53.666666666666666</v>
      </c>
      <c r="J327">
        <f>IFERROR(VLOOKUP(B327,Rus!B:G,6,FALSE),"0")</f>
        <v>322</v>
      </c>
      <c r="K327" s="32">
        <f>IFERROR(VLOOKUP(B327,Mat_Prof!$A$2:$G$300,3,FALSE),"0")</f>
        <v>4</v>
      </c>
      <c r="L327" s="32" t="str">
        <f>IFERROR(VLOOKUP(B327,Mat_Prof!$A$2:$E$300,4,FALSE),"0")</f>
        <v>Математика профильная</v>
      </c>
      <c r="M327" s="32" t="str">
        <f>IFERROR(VLOOKUP(B327,Mat_Prof!$A$2:$G$300,5,FALSE),"0")</f>
        <v>32.000000000000000</v>
      </c>
      <c r="N327" s="32">
        <f>IFERROR(VLOOKUP(B327,Mat_Prof!$A$2:$G$300,6,FALSE),"0")</f>
        <v>128</v>
      </c>
      <c r="O327" s="32">
        <f>IFERROR(VLOOKUP(B327,Mat_Baz!$A$2:$F$300,3,FALSE),"0")</f>
        <v>2</v>
      </c>
      <c r="P327" s="32" t="str">
        <f>IFERROR(VLOOKUP(B327,Mat_Baz!$A$2:$F$300,4,FALSE),"0")</f>
        <v>Математика базовая</v>
      </c>
      <c r="Q327" s="32" t="str">
        <f>IFERROR(VLOOKUP(B327,Mat_Baz!$A$2:$F$300,5,FALSE),"0")</f>
        <v>57.000000000000000</v>
      </c>
      <c r="R327" s="32">
        <f>IFERROR(VLOOKUP(B327,Mat_Baz!$A$2:$F$300,6,FALSE),"0")</f>
        <v>114</v>
      </c>
    </row>
    <row r="328" spans="1:18" x14ac:dyDescent="0.2">
      <c r="A328" t="s">
        <v>29</v>
      </c>
      <c r="B328">
        <v>22001</v>
      </c>
      <c r="C328" t="s">
        <v>168</v>
      </c>
      <c r="D328" s="32">
        <f>IFERROR(VLOOKUP(B328,Rus_USPEH!$A$2:$C$300,3,FALSE),"0")</f>
        <v>13</v>
      </c>
      <c r="E328" s="32">
        <f>IFERROR(VLOOKUP(B328,Mat_Prof_USPEH!$A$2:$C$300,3,FALSE),"0")</f>
        <v>13</v>
      </c>
      <c r="F328" s="32">
        <f>IFERROR(VLOOKUP(B328,Mat_Baz_USPEH!$A$2:$C$300,3,FALSE),"0")</f>
        <v>12</v>
      </c>
      <c r="G328">
        <f>IFERROR(VLOOKUP(B328,Rus!B:G,3,FALSE),"0")</f>
        <v>26</v>
      </c>
      <c r="H328" t="str">
        <f>IFERROR(VLOOKUP(B328,Rus!B:G,4,FALSE),"0")</f>
        <v>Русский язык</v>
      </c>
      <c r="I328" t="str">
        <f>IFERROR(VLOOKUP(B328,Rus!B:G,5,FALSE),"0")</f>
        <v>64.923076923076923</v>
      </c>
      <c r="J328">
        <f>IFERROR(VLOOKUP(B328,Rus!B:G,6,FALSE),"0")</f>
        <v>1688</v>
      </c>
      <c r="K328" s="32">
        <f>IFERROR(VLOOKUP(B328,Mat_Prof!$A$2:$G$300,3,FALSE),"0")</f>
        <v>15</v>
      </c>
      <c r="L328" s="32" t="str">
        <f>IFERROR(VLOOKUP(B328,Mat_Prof!$A$2:$E$300,4,FALSE),"0")</f>
        <v>Математика профильная</v>
      </c>
      <c r="M328" s="32" t="str">
        <f>IFERROR(VLOOKUP(B328,Mat_Prof!$A$2:$G$300,5,FALSE),"0")</f>
        <v>49.333333333333333</v>
      </c>
      <c r="N328" s="32">
        <f>IFERROR(VLOOKUP(B328,Mat_Prof!$A$2:$G$300,6,FALSE),"0")</f>
        <v>740</v>
      </c>
      <c r="O328" s="32">
        <f>IFERROR(VLOOKUP(B328,Mat_Baz!$A$2:$F$300,3,FALSE),"0")</f>
        <v>12</v>
      </c>
      <c r="P328" s="32" t="str">
        <f>IFERROR(VLOOKUP(B328,Mat_Baz!$A$2:$F$300,4,FALSE),"0")</f>
        <v>Математика базовая</v>
      </c>
      <c r="Q328" s="32" t="str">
        <f>IFERROR(VLOOKUP(B328,Mat_Baz!$A$2:$F$300,5,FALSE),"0")</f>
        <v>78.500000000000000</v>
      </c>
      <c r="R328" s="32">
        <f>IFERROR(VLOOKUP(B328,Mat_Baz!$A$2:$F$300,6,FALSE),"0")</f>
        <v>942</v>
      </c>
    </row>
    <row r="329" spans="1:18" x14ac:dyDescent="0.2">
      <c r="A329" t="s">
        <v>29</v>
      </c>
      <c r="B329">
        <v>22016</v>
      </c>
      <c r="C329" t="s">
        <v>47</v>
      </c>
      <c r="D329" s="32">
        <f>IFERROR(VLOOKUP(B329,Rus_USPEH!$A$2:$C$300,3,FALSE),"0")</f>
        <v>1</v>
      </c>
      <c r="E329" s="32">
        <f>IFERROR(VLOOKUP(B329,Mat_Prof_USPEH!$A$2:$C$300,3,FALSE),"0")</f>
        <v>1</v>
      </c>
      <c r="F329" s="32">
        <f>IFERROR(VLOOKUP(B329,Mat_Baz_USPEH!$A$2:$C$300,3,FALSE),"0")</f>
        <v>5</v>
      </c>
      <c r="G329">
        <f>IFERROR(VLOOKUP(B329,Rus!B:G,3,FALSE),"0")</f>
        <v>7</v>
      </c>
      <c r="H329" t="str">
        <f>IFERROR(VLOOKUP(B329,Rus!B:G,4,FALSE),"0")</f>
        <v>Русский язык</v>
      </c>
      <c r="I329" t="str">
        <f>IFERROR(VLOOKUP(B329,Rus!B:G,5,FALSE),"0")</f>
        <v>54.285714285714285</v>
      </c>
      <c r="J329">
        <f>IFERROR(VLOOKUP(B329,Rus!B:G,6,FALSE),"0")</f>
        <v>380</v>
      </c>
      <c r="K329" s="32">
        <f>IFERROR(VLOOKUP(B329,Mat_Prof!$A$2:$G$300,3,FALSE),"0")</f>
        <v>1</v>
      </c>
      <c r="L329" s="32" t="str">
        <f>IFERROR(VLOOKUP(B329,Mat_Prof!$A$2:$E$300,4,FALSE),"0")</f>
        <v>Математика профильная</v>
      </c>
      <c r="M329" s="32" t="str">
        <f>IFERROR(VLOOKUP(B329,Mat_Prof!$A$2:$G$300,5,FALSE),"0")</f>
        <v>58.000000000000000</v>
      </c>
      <c r="N329" s="32">
        <f>IFERROR(VLOOKUP(B329,Mat_Prof!$A$2:$G$300,6,FALSE),"0")</f>
        <v>58</v>
      </c>
      <c r="O329" s="32">
        <f>IFERROR(VLOOKUP(B329,Mat_Baz!$A$2:$F$300,3,FALSE),"0")</f>
        <v>6</v>
      </c>
      <c r="P329" s="32" t="str">
        <f>IFERROR(VLOOKUP(B329,Mat_Baz!$A$2:$F$300,4,FALSE),"0")</f>
        <v>Математика базовая</v>
      </c>
      <c r="Q329" s="32" t="str">
        <f>IFERROR(VLOOKUP(B329,Mat_Baz!$A$2:$F$300,5,FALSE),"0")</f>
        <v>55.666666666666666</v>
      </c>
      <c r="R329" s="32">
        <f>IFERROR(VLOOKUP(B329,Mat_Baz!$A$2:$F$300,6,FALSE),"0")</f>
        <v>334</v>
      </c>
    </row>
    <row r="330" spans="1:18" x14ac:dyDescent="0.2">
      <c r="A330" t="s">
        <v>30</v>
      </c>
      <c r="B330">
        <v>24005</v>
      </c>
      <c r="C330" t="s">
        <v>172</v>
      </c>
      <c r="D330" s="32">
        <f>IFERROR(VLOOKUP(B330,Rus_USPEH!$A$2:$C$300,3,FALSE),"0")</f>
        <v>1</v>
      </c>
      <c r="E330" s="32">
        <f>IFERROR(VLOOKUP(B330,Mat_Prof_USPEH!$A$2:$C$300,3,FALSE),"0")</f>
        <v>1</v>
      </c>
      <c r="F330" s="32" t="str">
        <f>IFERROR(VLOOKUP(B330,Mat_Baz_USPEH!$A$2:$C$300,3,FALSE),"0")</f>
        <v>0</v>
      </c>
      <c r="G330">
        <f>IFERROR(VLOOKUP(B330,Rus!B:G,3,FALSE),"0")</f>
        <v>1</v>
      </c>
      <c r="H330" t="str">
        <f>IFERROR(VLOOKUP(B330,Rus!B:G,4,FALSE),"0")</f>
        <v>Русский язык</v>
      </c>
      <c r="I330" t="str">
        <f>IFERROR(VLOOKUP(B330,Rus!B:G,5,FALSE),"0")</f>
        <v>57.000000000000000</v>
      </c>
      <c r="J330">
        <f>IFERROR(VLOOKUP(B330,Rus!B:G,6,FALSE),"0")</f>
        <v>57</v>
      </c>
      <c r="K330" s="32">
        <f>IFERROR(VLOOKUP(B330,Mat_Prof!$A$2:$G$300,3,FALSE),"0")</f>
        <v>1</v>
      </c>
      <c r="L330" s="32" t="str">
        <f>IFERROR(VLOOKUP(B330,Mat_Prof!$A$2:$E$300,4,FALSE),"0")</f>
        <v>Математика профильная</v>
      </c>
      <c r="M330" s="32" t="str">
        <f>IFERROR(VLOOKUP(B330,Mat_Prof!$A$2:$G$300,5,FALSE),"0")</f>
        <v>58.000000000000000</v>
      </c>
      <c r="N330" s="32">
        <f>IFERROR(VLOOKUP(B330,Mat_Prof!$A$2:$G$300,6,FALSE),"0")</f>
        <v>58</v>
      </c>
      <c r="O330" s="32" t="str">
        <f>IFERROR(VLOOKUP(B330,Mat_Baz!$A$2:$F$300,3,FALSE),"0")</f>
        <v>0</v>
      </c>
      <c r="P330" s="32" t="str">
        <f>IFERROR(VLOOKUP(B330,Mat_Baz!$A$2:$F$300,4,FALSE),"0")</f>
        <v>0</v>
      </c>
      <c r="Q330" s="32" t="str">
        <f>IFERROR(VLOOKUP(B330,Mat_Baz!$A$2:$F$300,5,FALSE),"0")</f>
        <v>0</v>
      </c>
      <c r="R330" s="32" t="str">
        <f>IFERROR(VLOOKUP(B330,Mat_Baz!$A$2:$F$300,6,FALSE),"0")</f>
        <v>0</v>
      </c>
    </row>
    <row r="331" spans="1:18" x14ac:dyDescent="0.2">
      <c r="A331" t="s">
        <v>30</v>
      </c>
      <c r="B331">
        <v>24001</v>
      </c>
      <c r="C331" t="s">
        <v>170</v>
      </c>
      <c r="D331" s="32">
        <f>IFERROR(VLOOKUP(B331,Rus_USPEH!$A$2:$C$300,3,FALSE),"0")</f>
        <v>6</v>
      </c>
      <c r="E331" s="32">
        <f>IFERROR(VLOOKUP(B331,Mat_Prof_USPEH!$A$2:$C$300,3,FALSE),"0")</f>
        <v>6</v>
      </c>
      <c r="F331" s="32">
        <f>IFERROR(VLOOKUP(B331,Mat_Baz_USPEH!$A$2:$C$300,3,FALSE),"0")</f>
        <v>7</v>
      </c>
      <c r="G331">
        <f>IFERROR(VLOOKUP(B331,Rus!B:G,3,FALSE),"0")</f>
        <v>15</v>
      </c>
      <c r="H331" t="str">
        <f>IFERROR(VLOOKUP(B331,Rus!B:G,4,FALSE),"0")</f>
        <v>Русский язык</v>
      </c>
      <c r="I331" t="str">
        <f>IFERROR(VLOOKUP(B331,Rus!B:G,5,FALSE),"0")</f>
        <v>57.666666666666666</v>
      </c>
      <c r="J331">
        <f>IFERROR(VLOOKUP(B331,Rus!B:G,6,FALSE),"0")</f>
        <v>865</v>
      </c>
      <c r="K331" s="32">
        <f>IFERROR(VLOOKUP(B331,Mat_Prof!$A$2:$G$300,3,FALSE),"0")</f>
        <v>6</v>
      </c>
      <c r="L331" s="32" t="str">
        <f>IFERROR(VLOOKUP(B331,Mat_Prof!$A$2:$E$300,4,FALSE),"0")</f>
        <v>Математика профильная</v>
      </c>
      <c r="M331" s="32" t="str">
        <f>IFERROR(VLOOKUP(B331,Mat_Prof!$A$2:$G$300,5,FALSE),"0")</f>
        <v>52.000000000000000</v>
      </c>
      <c r="N331" s="32">
        <f>IFERROR(VLOOKUP(B331,Mat_Prof!$A$2:$G$300,6,FALSE),"0")</f>
        <v>312</v>
      </c>
      <c r="O331" s="32">
        <f>IFERROR(VLOOKUP(B331,Mat_Baz!$A$2:$F$300,3,FALSE),"0")</f>
        <v>9</v>
      </c>
      <c r="P331" s="32" t="str">
        <f>IFERROR(VLOOKUP(B331,Mat_Baz!$A$2:$F$300,4,FALSE),"0")</f>
        <v>Математика базовая</v>
      </c>
      <c r="Q331" s="32" t="str">
        <f>IFERROR(VLOOKUP(B331,Mat_Baz!$A$2:$F$300,5,FALSE),"0")</f>
        <v>58.111111111111111</v>
      </c>
      <c r="R331" s="32">
        <f>IFERROR(VLOOKUP(B331,Mat_Baz!$A$2:$F$300,6,FALSE),"0")</f>
        <v>523</v>
      </c>
    </row>
    <row r="332" spans="1:18" x14ac:dyDescent="0.2">
      <c r="A332" t="s">
        <v>30</v>
      </c>
      <c r="B332">
        <v>24002</v>
      </c>
      <c r="C332" t="s">
        <v>171</v>
      </c>
      <c r="D332" s="32">
        <f>IFERROR(VLOOKUP(B332,Rus_USPEH!$A$2:$C$300,3,FALSE),"0")</f>
        <v>8</v>
      </c>
      <c r="E332" s="32">
        <f>IFERROR(VLOOKUP(B332,Mat_Prof_USPEH!$A$2:$C$300,3,FALSE),"0")</f>
        <v>8</v>
      </c>
      <c r="F332" s="32">
        <f>IFERROR(VLOOKUP(B332,Mat_Baz_USPEH!$A$2:$C$300,3,FALSE),"0")</f>
        <v>8</v>
      </c>
      <c r="G332">
        <f>IFERROR(VLOOKUP(B332,Rus!B:G,3,FALSE),"0")</f>
        <v>16</v>
      </c>
      <c r="H332" t="str">
        <f>IFERROR(VLOOKUP(B332,Rus!B:G,4,FALSE),"0")</f>
        <v>Русский язык</v>
      </c>
      <c r="I332" t="str">
        <f>IFERROR(VLOOKUP(B332,Rus!B:G,5,FALSE),"0")</f>
        <v>68.687500000000000</v>
      </c>
      <c r="J332">
        <f>IFERROR(VLOOKUP(B332,Rus!B:G,6,FALSE),"0")</f>
        <v>1099</v>
      </c>
      <c r="K332" s="32">
        <f>IFERROR(VLOOKUP(B332,Mat_Prof!$A$2:$G$300,3,FALSE),"0")</f>
        <v>8</v>
      </c>
      <c r="L332" s="32" t="str">
        <f>IFERROR(VLOOKUP(B332,Mat_Prof!$A$2:$E$300,4,FALSE),"0")</f>
        <v>Математика профильная</v>
      </c>
      <c r="M332" s="32" t="str">
        <f>IFERROR(VLOOKUP(B332,Mat_Prof!$A$2:$G$300,5,FALSE),"0")</f>
        <v>54.500000000000000</v>
      </c>
      <c r="N332" s="32">
        <f>IFERROR(VLOOKUP(B332,Mat_Prof!$A$2:$G$300,6,FALSE),"0")</f>
        <v>436</v>
      </c>
      <c r="O332" s="32">
        <f>IFERROR(VLOOKUP(B332,Mat_Baz!$A$2:$F$300,3,FALSE),"0")</f>
        <v>8</v>
      </c>
      <c r="P332" s="32" t="str">
        <f>IFERROR(VLOOKUP(B332,Mat_Baz!$A$2:$F$300,4,FALSE),"0")</f>
        <v>Математика базовая</v>
      </c>
      <c r="Q332" s="32" t="str">
        <f>IFERROR(VLOOKUP(B332,Mat_Baz!$A$2:$F$300,5,FALSE),"0")</f>
        <v>63.000000000000000</v>
      </c>
      <c r="R332" s="32">
        <f>IFERROR(VLOOKUP(B332,Mat_Baz!$A$2:$F$300,6,FALSE),"0")</f>
        <v>504</v>
      </c>
    </row>
    <row r="333" spans="1:18" x14ac:dyDescent="0.2">
      <c r="A333" t="s">
        <v>48</v>
      </c>
      <c r="B333">
        <v>31005</v>
      </c>
      <c r="C333" t="s">
        <v>925</v>
      </c>
      <c r="D333" s="32" t="str">
        <f>IFERROR(VLOOKUP(B333,Rus_USPEH!$A$2:$C$300,3,FALSE),"0")</f>
        <v>0</v>
      </c>
      <c r="E333" s="32" t="str">
        <f>IFERROR(VLOOKUP(B333,Mat_Prof_USPEH!$A$2:$C$300,3,FALSE),"0")</f>
        <v>0</v>
      </c>
      <c r="F333" s="32" t="str">
        <f>IFERROR(VLOOKUP(B333,Mat_Baz_USPEH!$A$2:$C$300,3,FALSE),"0")</f>
        <v>0</v>
      </c>
      <c r="G333" t="str">
        <f>IFERROR(VLOOKUP(B333,Rus!B:G,3,FALSE),"0")</f>
        <v>0</v>
      </c>
      <c r="H333" t="str">
        <f>IFERROR(VLOOKUP(B333,Rus!B:G,4,FALSE),"0")</f>
        <v>0</v>
      </c>
      <c r="I333" t="str">
        <f>IFERROR(VLOOKUP(B333,Rus!B:G,5,FALSE),"0")</f>
        <v>0</v>
      </c>
      <c r="J333" t="str">
        <f>IFERROR(VLOOKUP(B333,Rus!B:G,6,FALSE),"0")</f>
        <v>0</v>
      </c>
      <c r="K333" s="32" t="str">
        <f>IFERROR(VLOOKUP(B333,Mat_Prof!$A$2:$G$300,3,FALSE),"0")</f>
        <v>0</v>
      </c>
      <c r="L333" s="32" t="str">
        <f>IFERROR(VLOOKUP(B333,Mat_Prof!$A$2:$E$300,4,FALSE),"0")</f>
        <v>0</v>
      </c>
      <c r="M333" s="32" t="str">
        <f>IFERROR(VLOOKUP(B333,Mat_Prof!$A$2:$G$300,5,FALSE),"0")</f>
        <v>0</v>
      </c>
      <c r="N333" s="32" t="str">
        <f>IFERROR(VLOOKUP(B333,Mat_Prof!$A$2:$G$300,6,FALSE),"0")</f>
        <v>0</v>
      </c>
      <c r="O333" s="32" t="str">
        <f>IFERROR(VLOOKUP(B333,Mat_Baz!$A$2:$F$300,3,FALSE),"0")</f>
        <v>0</v>
      </c>
      <c r="P333" s="32" t="str">
        <f>IFERROR(VLOOKUP(B333,Mat_Baz!$A$2:$F$300,4,FALSE),"0")</f>
        <v>0</v>
      </c>
      <c r="Q333" s="32" t="str">
        <f>IFERROR(VLOOKUP(B333,Mat_Baz!$A$2:$F$300,5,FALSE),"0")</f>
        <v>0</v>
      </c>
      <c r="R333" s="32" t="str">
        <f>IFERROR(VLOOKUP(B333,Mat_Baz!$A$2:$F$300,6,FALSE),"0")</f>
        <v>0</v>
      </c>
    </row>
    <row r="334" spans="1:18" x14ac:dyDescent="0.2">
      <c r="A334" t="s">
        <v>48</v>
      </c>
      <c r="B334">
        <v>31002</v>
      </c>
      <c r="C334" t="s">
        <v>179</v>
      </c>
      <c r="D334" s="32">
        <f>IFERROR(VLOOKUP(B334,Rus_USPEH!$A$2:$C$300,3,FALSE),"0")</f>
        <v>6</v>
      </c>
      <c r="E334" s="32">
        <f>IFERROR(VLOOKUP(B334,Mat_Prof_USPEH!$A$2:$C$300,3,FALSE),"0")</f>
        <v>6</v>
      </c>
      <c r="F334" s="32">
        <f>IFERROR(VLOOKUP(B334,Mat_Baz_USPEH!$A$2:$C$300,3,FALSE),"0")</f>
        <v>12</v>
      </c>
      <c r="G334">
        <f>IFERROR(VLOOKUP(B334,Rus!B:G,3,FALSE),"0")</f>
        <v>18</v>
      </c>
      <c r="H334" t="str">
        <f>IFERROR(VLOOKUP(B334,Rus!B:G,4,FALSE),"0")</f>
        <v>Русский язык</v>
      </c>
      <c r="I334" t="str">
        <f>IFERROR(VLOOKUP(B334,Rus!B:G,5,FALSE),"0")</f>
        <v>68.166666666666666</v>
      </c>
      <c r="J334">
        <f>IFERROR(VLOOKUP(B334,Rus!B:G,6,FALSE),"0")</f>
        <v>1227</v>
      </c>
      <c r="K334" s="32">
        <f>IFERROR(VLOOKUP(B334,Mat_Prof!$A$2:$G$300,3,FALSE),"0")</f>
        <v>6</v>
      </c>
      <c r="L334" s="32" t="str">
        <f>IFERROR(VLOOKUP(B334,Mat_Prof!$A$2:$E$300,4,FALSE),"0")</f>
        <v>Математика профильная</v>
      </c>
      <c r="M334" s="32" t="str">
        <f>IFERROR(VLOOKUP(B334,Mat_Prof!$A$2:$G$300,5,FALSE),"0")</f>
        <v>61.666666666666666</v>
      </c>
      <c r="N334" s="32">
        <f>IFERROR(VLOOKUP(B334,Mat_Prof!$A$2:$G$300,6,FALSE),"0")</f>
        <v>370</v>
      </c>
      <c r="O334" s="32">
        <f>IFERROR(VLOOKUP(B334,Mat_Baz!$A$2:$F$300,3,FALSE),"0")</f>
        <v>12</v>
      </c>
      <c r="P334" s="32" t="str">
        <f>IFERROR(VLOOKUP(B334,Mat_Baz!$A$2:$F$300,4,FALSE),"0")</f>
        <v>Математика базовая</v>
      </c>
      <c r="Q334" s="32" t="str">
        <f>IFERROR(VLOOKUP(B334,Mat_Baz!$A$2:$F$300,5,FALSE),"0")</f>
        <v>83.000000000000000</v>
      </c>
      <c r="R334" s="32">
        <f>IFERROR(VLOOKUP(B334,Mat_Baz!$A$2:$F$300,6,FALSE),"0")</f>
        <v>996</v>
      </c>
    </row>
    <row r="335" spans="1:18" x14ac:dyDescent="0.2">
      <c r="A335" t="s">
        <v>48</v>
      </c>
      <c r="B335">
        <v>31004</v>
      </c>
      <c r="C335" t="s">
        <v>83</v>
      </c>
      <c r="D335" s="32">
        <f>IFERROR(VLOOKUP(B335,Rus_USPEH!$A$2:$C$300,3,FALSE),"0")</f>
        <v>2</v>
      </c>
      <c r="E335" s="32">
        <f>IFERROR(VLOOKUP(B335,Mat_Prof_USPEH!$A$2:$C$300,3,FALSE),"0")</f>
        <v>2</v>
      </c>
      <c r="F335" s="32">
        <f>IFERROR(VLOOKUP(B335,Mat_Baz_USPEH!$A$2:$C$300,3,FALSE),"0")</f>
        <v>1</v>
      </c>
      <c r="G335">
        <f>IFERROR(VLOOKUP(B335,Rus!B:G,3,FALSE),"0")</f>
        <v>3</v>
      </c>
      <c r="H335" t="str">
        <f>IFERROR(VLOOKUP(B335,Rus!B:G,4,FALSE),"0")</f>
        <v>Русский язык</v>
      </c>
      <c r="I335" t="str">
        <f>IFERROR(VLOOKUP(B335,Rus!B:G,5,FALSE),"0")</f>
        <v>82.000000000000000</v>
      </c>
      <c r="J335">
        <f>IFERROR(VLOOKUP(B335,Rus!B:G,6,FALSE),"0")</f>
        <v>246</v>
      </c>
      <c r="K335" s="32">
        <f>IFERROR(VLOOKUP(B335,Mat_Prof!$A$2:$G$300,3,FALSE),"0")</f>
        <v>2</v>
      </c>
      <c r="L335" s="32" t="str">
        <f>IFERROR(VLOOKUP(B335,Mat_Prof!$A$2:$E$300,4,FALSE),"0")</f>
        <v>Математика профильная</v>
      </c>
      <c r="M335" s="32" t="str">
        <f>IFERROR(VLOOKUP(B335,Mat_Prof!$A$2:$G$300,5,FALSE),"0")</f>
        <v>65.000000000000000</v>
      </c>
      <c r="N335" s="32">
        <f>IFERROR(VLOOKUP(B335,Mat_Prof!$A$2:$G$300,6,FALSE),"0")</f>
        <v>130</v>
      </c>
      <c r="O335" s="32">
        <f>IFERROR(VLOOKUP(B335,Mat_Baz!$A$2:$F$300,3,FALSE),"0")</f>
        <v>1</v>
      </c>
      <c r="P335" s="32" t="str">
        <f>IFERROR(VLOOKUP(B335,Mat_Baz!$A$2:$F$300,4,FALSE),"0")</f>
        <v>Математика базовая</v>
      </c>
      <c r="Q335" s="32" t="str">
        <f>IFERROR(VLOOKUP(B335,Mat_Baz!$A$2:$F$300,5,FALSE),"0")</f>
        <v>100.000000000000000</v>
      </c>
      <c r="R335" s="32">
        <f>IFERROR(VLOOKUP(B335,Mat_Baz!$A$2:$F$300,6,FALSE),"0")</f>
        <v>100</v>
      </c>
    </row>
    <row r="336" spans="1:18" x14ac:dyDescent="0.2">
      <c r="A336" t="s">
        <v>48</v>
      </c>
      <c r="B336">
        <v>31001</v>
      </c>
      <c r="C336" t="s">
        <v>82</v>
      </c>
      <c r="D336" s="32">
        <f>IFERROR(VLOOKUP(B336,Rus_USPEH!$A$2:$C$300,3,FALSE),"0")</f>
        <v>9</v>
      </c>
      <c r="E336" s="32">
        <f>IFERROR(VLOOKUP(B336,Mat_Prof_USPEH!$A$2:$C$300,3,FALSE),"0")</f>
        <v>9</v>
      </c>
      <c r="F336" s="32">
        <f>IFERROR(VLOOKUP(B336,Mat_Baz_USPEH!$A$2:$C$300,3,FALSE),"0")</f>
        <v>10</v>
      </c>
      <c r="G336">
        <f>IFERROR(VLOOKUP(B336,Rus!B:G,3,FALSE),"0")</f>
        <v>19</v>
      </c>
      <c r="H336" t="str">
        <f>IFERROR(VLOOKUP(B336,Rus!B:G,4,FALSE),"0")</f>
        <v>Русский язык</v>
      </c>
      <c r="I336" t="str">
        <f>IFERROR(VLOOKUP(B336,Rus!B:G,5,FALSE),"0")</f>
        <v>72.210526315789473</v>
      </c>
      <c r="J336">
        <f>IFERROR(VLOOKUP(B336,Rus!B:G,6,FALSE),"0")</f>
        <v>1372</v>
      </c>
      <c r="K336" s="32">
        <f>IFERROR(VLOOKUP(B336,Mat_Prof!$A$2:$G$300,3,FALSE),"0")</f>
        <v>9</v>
      </c>
      <c r="L336" s="32" t="str">
        <f>IFERROR(VLOOKUP(B336,Mat_Prof!$A$2:$E$300,4,FALSE),"0")</f>
        <v>Математика профильная</v>
      </c>
      <c r="M336" s="32" t="str">
        <f>IFERROR(VLOOKUP(B336,Mat_Prof!$A$2:$G$300,5,FALSE),"0")</f>
        <v>73.555555555555555</v>
      </c>
      <c r="N336" s="32">
        <f>IFERROR(VLOOKUP(B336,Mat_Prof!$A$2:$G$300,6,FALSE),"0")</f>
        <v>662</v>
      </c>
      <c r="O336" s="32">
        <f>IFERROR(VLOOKUP(B336,Mat_Baz!$A$2:$F$300,3,FALSE),"0")</f>
        <v>10</v>
      </c>
      <c r="P336" s="32" t="str">
        <f>IFERROR(VLOOKUP(B336,Mat_Baz!$A$2:$F$300,4,FALSE),"0")</f>
        <v>Математика базовая</v>
      </c>
      <c r="Q336" s="32" t="str">
        <f>IFERROR(VLOOKUP(B336,Mat_Baz!$A$2:$F$300,5,FALSE),"0")</f>
        <v>71.800000000000000</v>
      </c>
      <c r="R336" s="32">
        <f>IFERROR(VLOOKUP(B336,Mat_Baz!$A$2:$F$300,6,FALSE),"0")</f>
        <v>718</v>
      </c>
    </row>
    <row r="337" spans="1:18" x14ac:dyDescent="0.2">
      <c r="A337" t="s">
        <v>542</v>
      </c>
      <c r="B337">
        <v>1301</v>
      </c>
      <c r="C337" t="s">
        <v>243</v>
      </c>
      <c r="D337" s="32">
        <f>IFERROR(VLOOKUP(B337,Rus_USPEH!$A$2:$C$300,3,FALSE),"0")</f>
        <v>1</v>
      </c>
      <c r="E337" s="32">
        <f>IFERROR(VLOOKUP(B337,Mat_Prof_USPEH!$A$2:$C$300,3,FALSE),"0")</f>
        <v>1</v>
      </c>
      <c r="F337" s="32" t="str">
        <f>IFERROR(VLOOKUP(B337,Mat_Baz_USPEH!$A$2:$C$300,3,FALSE),"0")</f>
        <v>0</v>
      </c>
      <c r="G337">
        <f>IFERROR(VLOOKUP(B337,Rus!B:G,3,FALSE),"0")</f>
        <v>1</v>
      </c>
      <c r="H337" t="str">
        <f>IFERROR(VLOOKUP(B337,Rus!B:G,4,FALSE),"0")</f>
        <v>Русский язык</v>
      </c>
      <c r="I337" t="str">
        <f>IFERROR(VLOOKUP(B337,Rus!B:G,5,FALSE),"0")</f>
        <v>80.000000000000000</v>
      </c>
      <c r="J337">
        <f>IFERROR(VLOOKUP(B337,Rus!B:G,6,FALSE),"0")</f>
        <v>80</v>
      </c>
      <c r="K337" s="32">
        <f>IFERROR(VLOOKUP(B337,Mat_Prof!$A$2:$G$300,3,FALSE),"0")</f>
        <v>1</v>
      </c>
      <c r="L337" s="32" t="str">
        <f>IFERROR(VLOOKUP(B337,Mat_Prof!$A$2:$E$300,4,FALSE),"0")</f>
        <v>Математика профильная</v>
      </c>
      <c r="M337" s="32" t="str">
        <f>IFERROR(VLOOKUP(B337,Mat_Prof!$A$2:$G$300,5,FALSE),"0")</f>
        <v>34.000000000000000</v>
      </c>
      <c r="N337" s="32">
        <f>IFERROR(VLOOKUP(B337,Mat_Prof!$A$2:$G$300,6,FALSE),"0")</f>
        <v>34</v>
      </c>
      <c r="O337" s="32" t="str">
        <f>IFERROR(VLOOKUP(B337,Mat_Baz!$A$2:$F$300,3,FALSE),"0")</f>
        <v>0</v>
      </c>
      <c r="P337" s="32" t="str">
        <f>IFERROR(VLOOKUP(B337,Mat_Baz!$A$2:$F$300,4,FALSE),"0")</f>
        <v>0</v>
      </c>
      <c r="Q337" s="32" t="str">
        <f>IFERROR(VLOOKUP(B337,Mat_Baz!$A$2:$F$300,5,FALSE),"0")</f>
        <v>0</v>
      </c>
      <c r="R337" s="32" t="str">
        <f>IFERROR(VLOOKUP(B337,Mat_Baz!$A$2:$F$300,6,FALSE),"0")</f>
        <v>0</v>
      </c>
    </row>
    <row r="338" spans="1:18" x14ac:dyDescent="0.2">
      <c r="A338" t="s">
        <v>542</v>
      </c>
      <c r="B338">
        <v>1303</v>
      </c>
      <c r="C338" t="s">
        <v>340</v>
      </c>
      <c r="D338" s="32">
        <f>IFERROR(VLOOKUP(B338,Rus_USPEH!$A$2:$C$300,3,FALSE),"0")</f>
        <v>3</v>
      </c>
      <c r="E338" s="32">
        <f>IFERROR(VLOOKUP(B338,Mat_Prof_USPEH!$A$2:$C$300,3,FALSE),"0")</f>
        <v>3</v>
      </c>
      <c r="F338" s="32" t="str">
        <f>IFERROR(VLOOKUP(B338,Mat_Baz_USPEH!$A$2:$C$300,3,FALSE),"0")</f>
        <v>0</v>
      </c>
      <c r="G338">
        <f>IFERROR(VLOOKUP(B338,Rus!B:G,3,FALSE),"0")</f>
        <v>4</v>
      </c>
      <c r="H338" t="str">
        <f>IFERROR(VLOOKUP(B338,Rus!B:G,4,FALSE),"0")</f>
        <v>Русский язык</v>
      </c>
      <c r="I338" t="str">
        <f>IFERROR(VLOOKUP(B338,Rus!B:G,5,FALSE),"0")</f>
        <v>71.250000000000000</v>
      </c>
      <c r="J338">
        <f>IFERROR(VLOOKUP(B338,Rus!B:G,6,FALSE),"0")</f>
        <v>285</v>
      </c>
      <c r="K338" s="32">
        <f>IFERROR(VLOOKUP(B338,Mat_Prof!$A$2:$G$300,3,FALSE),"0")</f>
        <v>3</v>
      </c>
      <c r="L338" s="32" t="str">
        <f>IFERROR(VLOOKUP(B338,Mat_Prof!$A$2:$E$300,4,FALSE),"0")</f>
        <v>Математика профильная</v>
      </c>
      <c r="M338" s="32" t="str">
        <f>IFERROR(VLOOKUP(B338,Mat_Prof!$A$2:$G$300,5,FALSE),"0")</f>
        <v>42.000000000000000</v>
      </c>
      <c r="N338" s="32">
        <f>IFERROR(VLOOKUP(B338,Mat_Prof!$A$2:$G$300,6,FALSE),"0")</f>
        <v>126</v>
      </c>
      <c r="O338" s="32" t="str">
        <f>IFERROR(VLOOKUP(B338,Mat_Baz!$A$2:$F$300,3,FALSE),"0")</f>
        <v>0</v>
      </c>
      <c r="P338" s="32" t="str">
        <f>IFERROR(VLOOKUP(B338,Mat_Baz!$A$2:$F$300,4,FALSE),"0")</f>
        <v>0</v>
      </c>
      <c r="Q338" s="32" t="str">
        <f>IFERROR(VLOOKUP(B338,Mat_Baz!$A$2:$F$300,5,FALSE),"0")</f>
        <v>0</v>
      </c>
      <c r="R338" s="32" t="str">
        <f>IFERROR(VLOOKUP(B338,Mat_Baz!$A$2:$F$300,6,FALSE),"0")</f>
        <v>0</v>
      </c>
    </row>
    <row r="339" spans="1:18" x14ac:dyDescent="0.2">
      <c r="A339" t="s">
        <v>542</v>
      </c>
      <c r="B339">
        <v>1302</v>
      </c>
      <c r="C339" t="s">
        <v>926</v>
      </c>
      <c r="D339" s="32" t="str">
        <f>IFERROR(VLOOKUP(B339,Rus_USPEH!$A$2:$C$300,3,FALSE),"0")</f>
        <v>0</v>
      </c>
      <c r="E339" s="32" t="str">
        <f>IFERROR(VLOOKUP(B339,Mat_Prof_USPEH!$A$2:$C$300,3,FALSE),"0")</f>
        <v>0</v>
      </c>
      <c r="F339" s="32" t="str">
        <f>IFERROR(VLOOKUP(B339,Mat_Baz_USPEH!$A$2:$C$300,3,FALSE),"0")</f>
        <v>0</v>
      </c>
      <c r="G339" t="str">
        <f>IFERROR(VLOOKUP(B339,Rus!B:G,3,FALSE),"0")</f>
        <v>0</v>
      </c>
      <c r="H339" t="str">
        <f>IFERROR(VLOOKUP(B339,Rus!B:G,4,FALSE),"0")</f>
        <v>0</v>
      </c>
      <c r="I339" t="str">
        <f>IFERROR(VLOOKUP(B339,Rus!B:G,5,FALSE),"0")</f>
        <v>0</v>
      </c>
      <c r="J339" t="str">
        <f>IFERROR(VLOOKUP(B339,Rus!B:G,6,FALSE),"0")</f>
        <v>0</v>
      </c>
      <c r="K339" s="32" t="str">
        <f>IFERROR(VLOOKUP(B339,Mat_Prof!$A$2:$G$300,3,FALSE),"0")</f>
        <v>0</v>
      </c>
      <c r="L339" s="32" t="str">
        <f>IFERROR(VLOOKUP(B339,Mat_Prof!$A$2:$E$300,4,FALSE),"0")</f>
        <v>0</v>
      </c>
      <c r="M339" s="32" t="str">
        <f>IFERROR(VLOOKUP(B339,Mat_Prof!$A$2:$G$300,5,FALSE),"0")</f>
        <v>0</v>
      </c>
      <c r="N339" s="32" t="str">
        <f>IFERROR(VLOOKUP(B339,Mat_Prof!$A$2:$G$300,6,FALSE),"0")</f>
        <v>0</v>
      </c>
      <c r="O339" s="32" t="str">
        <f>IFERROR(VLOOKUP(B339,Mat_Baz!$A$2:$F$300,3,FALSE),"0")</f>
        <v>0</v>
      </c>
      <c r="P339" s="32" t="str">
        <f>IFERROR(VLOOKUP(B339,Mat_Baz!$A$2:$F$300,4,FALSE),"0")</f>
        <v>0</v>
      </c>
      <c r="Q339" s="32" t="str">
        <f>IFERROR(VLOOKUP(B339,Mat_Baz!$A$2:$F$300,5,FALSE),"0")</f>
        <v>0</v>
      </c>
      <c r="R339" s="32" t="str">
        <f>IFERROR(VLOOKUP(B339,Mat_Baz!$A$2:$F$300,6,FALSE),"0")</f>
        <v>0</v>
      </c>
    </row>
    <row r="340" spans="1:18" x14ac:dyDescent="0.2">
      <c r="A340" t="s">
        <v>24</v>
      </c>
      <c r="B340">
        <v>16008</v>
      </c>
      <c r="C340" t="s">
        <v>912</v>
      </c>
      <c r="D340" s="32" t="str">
        <f>IFERROR(VLOOKUP(B340,Rus_USPEH!$A$2:$C$300,3,FALSE),"0")</f>
        <v>0</v>
      </c>
      <c r="E340" s="32" t="str">
        <f>IFERROR(VLOOKUP(B340,Mat_Prof_USPEH!$A$2:$C$300,3,FALSE),"0")</f>
        <v>0</v>
      </c>
      <c r="F340" s="32" t="str">
        <f>IFERROR(VLOOKUP(B340,Mat_Baz_USPEH!$A$2:$C$300,3,FALSE),"0")</f>
        <v>0</v>
      </c>
      <c r="G340" t="str">
        <f>IFERROR(VLOOKUP(B340,Rus!B:G,3,FALSE),"0")</f>
        <v>0</v>
      </c>
      <c r="H340" t="str">
        <f>IFERROR(VLOOKUP(B340,Rus!B:G,4,FALSE),"0")</f>
        <v>0</v>
      </c>
      <c r="I340" t="str">
        <f>IFERROR(VLOOKUP(B340,Rus!B:G,5,FALSE),"0")</f>
        <v>0</v>
      </c>
      <c r="J340" t="str">
        <f>IFERROR(VLOOKUP(B340,Rus!B:G,6,FALSE),"0")</f>
        <v>0</v>
      </c>
      <c r="K340" s="32" t="str">
        <f>IFERROR(VLOOKUP(B340,Mat_Prof!$A$2:$G$300,3,FALSE),"0")</f>
        <v>0</v>
      </c>
      <c r="L340" s="32" t="str">
        <f>IFERROR(VLOOKUP(B340,Mat_Prof!$A$2:$E$300,4,FALSE),"0")</f>
        <v>0</v>
      </c>
      <c r="M340" s="32" t="str">
        <f>IFERROR(VLOOKUP(B340,Mat_Prof!$A$2:$G$300,5,FALSE),"0")</f>
        <v>0</v>
      </c>
      <c r="N340" s="32" t="str">
        <f>IFERROR(VLOOKUP(B340,Mat_Prof!$A$2:$G$300,6,FALSE),"0")</f>
        <v>0</v>
      </c>
      <c r="O340" s="32" t="str">
        <f>IFERROR(VLOOKUP(B340,Mat_Baz!$A$2:$F$300,3,FALSE),"0")</f>
        <v>0</v>
      </c>
      <c r="P340" s="32" t="str">
        <f>IFERROR(VLOOKUP(B340,Mat_Baz!$A$2:$F$300,4,FALSE),"0")</f>
        <v>0</v>
      </c>
      <c r="Q340" s="32" t="str">
        <f>IFERROR(VLOOKUP(B340,Mat_Baz!$A$2:$F$300,5,FALSE),"0")</f>
        <v>0</v>
      </c>
      <c r="R340" s="32" t="str">
        <f>IFERROR(VLOOKUP(B340,Mat_Baz!$A$2:$F$300,6,FALSE),"0")</f>
        <v>0</v>
      </c>
    </row>
  </sheetData>
  <sortState ref="A2:R285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25"/>
  <sheetViews>
    <sheetView topLeftCell="B1" workbookViewId="0">
      <selection activeCell="G2" sqref="G2:G25"/>
    </sheetView>
  </sheetViews>
  <sheetFormatPr defaultRowHeight="12.75" x14ac:dyDescent="0.2"/>
  <cols>
    <col min="1" max="1" width="37.28515625" customWidth="1"/>
    <col min="3" max="3" width="52" bestFit="1" customWidth="1"/>
    <col min="4" max="4" width="6.5703125" bestFit="1" customWidth="1"/>
    <col min="5" max="6" width="7" bestFit="1" customWidth="1"/>
    <col min="8" max="8" width="12.7109375" bestFit="1" customWidth="1"/>
    <col min="9" max="9" width="18.85546875" bestFit="1" customWidth="1"/>
    <col min="12" max="12" width="22.42578125" bestFit="1" customWidth="1"/>
    <col min="13" max="13" width="18.85546875" bestFit="1" customWidth="1"/>
    <col min="14" max="14" width="8.42578125" bestFit="1" customWidth="1"/>
    <col min="15" max="15" width="8.85546875" bestFit="1" customWidth="1"/>
    <col min="16" max="16" width="18.85546875" bestFit="1" customWidth="1"/>
    <col min="17" max="17" width="7.42578125" bestFit="1" customWidth="1"/>
    <col min="18" max="18" width="8.42578125" bestFit="1" customWidth="1"/>
  </cols>
  <sheetData>
    <row r="1" spans="1:18" x14ac:dyDescent="0.2">
      <c r="A1" t="s">
        <v>61</v>
      </c>
      <c r="B1" t="s">
        <v>62</v>
      </c>
      <c r="C1" t="s">
        <v>63</v>
      </c>
      <c r="D1" t="s">
        <v>91</v>
      </c>
      <c r="E1" t="s">
        <v>92</v>
      </c>
      <c r="F1" t="s">
        <v>93</v>
      </c>
      <c r="G1" t="s">
        <v>94</v>
      </c>
      <c r="H1" t="s">
        <v>64</v>
      </c>
      <c r="I1" t="s">
        <v>65</v>
      </c>
      <c r="J1" t="s">
        <v>66</v>
      </c>
      <c r="K1" t="s">
        <v>95</v>
      </c>
      <c r="L1" t="s">
        <v>64</v>
      </c>
      <c r="M1" t="s">
        <v>65</v>
      </c>
      <c r="N1" t="s">
        <v>66</v>
      </c>
      <c r="O1" t="s">
        <v>96</v>
      </c>
      <c r="P1" t="s">
        <v>64</v>
      </c>
      <c r="Q1" t="s">
        <v>65</v>
      </c>
      <c r="R1" t="s">
        <v>66</v>
      </c>
    </row>
    <row r="2" spans="1:18" x14ac:dyDescent="0.2">
      <c r="A2" s="41" t="s">
        <v>69</v>
      </c>
      <c r="B2" s="42">
        <v>2999</v>
      </c>
      <c r="C2" s="43" t="s">
        <v>144</v>
      </c>
      <c r="D2" s="32">
        <f>IFERROR(VLOOKUP(B2,rus_proshl_USPEH!$A$2:$F$300,3,FALSE),"0")</f>
        <v>17</v>
      </c>
      <c r="E2" s="32">
        <f>IFERROR(VLOOKUP(B2,matprof_proshl_USPEH!$A$2:$F$300,3,FALSE),"0")</f>
        <v>4</v>
      </c>
      <c r="G2" s="32">
        <f>IFERROR(VLOOKUP(B2,RUS_proshl!$A$2:$F$300,3,FALSE),"0")</f>
        <v>19</v>
      </c>
      <c r="H2" t="str">
        <f>IFERROR(VLOOKUP(B2,RUS_proshl!$A$2:$F$300,4,FALSE),"0")</f>
        <v>Русский язык</v>
      </c>
      <c r="I2" t="str">
        <f>IFERROR(VLOOKUP(B2,RUS_proshl!$A$2:$F$300,5,FALSE),"0")</f>
        <v>58.105263157894736</v>
      </c>
      <c r="J2">
        <f>IFERROR(VLOOKUP(B2,RUS_proshl!$A$2:$F$300,6,FALSE),"0")</f>
        <v>1104</v>
      </c>
      <c r="K2" s="32">
        <f>IFERROR(VLOOKUP(B2,matprof_proshl!$A$2:$F$300,3,FALSE),"0")</f>
        <v>7</v>
      </c>
      <c r="L2" s="32" t="str">
        <f>IFERROR(VLOOKUP(B2,matprof_proshl!$A$2:$F$300,4,FALSE),"0")</f>
        <v>Математика профильная</v>
      </c>
      <c r="M2" s="32" t="str">
        <f>IFERROR(VLOOKUP(B2,matprof_proshl!$A$2:$F$300,5,FALSE),"0")</f>
        <v>31.000000000000000</v>
      </c>
      <c r="N2" s="32">
        <f>IFERROR(VLOOKUP(B2,matprof_proshl!$A$2:$F$300,6,FALSE),"0")</f>
        <v>217</v>
      </c>
      <c r="O2">
        <v>0</v>
      </c>
      <c r="P2" t="s">
        <v>68</v>
      </c>
      <c r="Q2">
        <v>0</v>
      </c>
      <c r="R2">
        <v>0</v>
      </c>
    </row>
    <row r="3" spans="1:18" x14ac:dyDescent="0.2">
      <c r="A3" s="41" t="s">
        <v>11</v>
      </c>
      <c r="B3" s="42">
        <v>3999</v>
      </c>
      <c r="C3" s="43" t="s">
        <v>315</v>
      </c>
      <c r="D3" s="32" t="str">
        <f>IFERROR(VLOOKUP(B3,rus_proshl_USPEH!$A$2:$F$300,3,FALSE),"0")</f>
        <v>0</v>
      </c>
      <c r="E3" s="32" t="str">
        <f>IFERROR(VLOOKUP(B3,matprof_proshl_USPEH!$A$2:$F$300,3,FALSE),"0")</f>
        <v>0</v>
      </c>
      <c r="G3" s="32" t="str">
        <f>IFERROR(VLOOKUP(B3,RUS_proshl!$A$2:$F$300,3,FALSE),"0")</f>
        <v>0</v>
      </c>
      <c r="H3" t="str">
        <f>IFERROR(VLOOKUP(B3,RUS_proshl!$A$2:$F$300,4,FALSE),"0")</f>
        <v>0</v>
      </c>
      <c r="I3" t="str">
        <f>IFERROR(VLOOKUP(B3,RUS_proshl!$A$2:$F$300,5,FALSE),"0")</f>
        <v>0</v>
      </c>
      <c r="J3" t="str">
        <f>IFERROR(VLOOKUP(B3,RUS_proshl!$A$2:$F$300,6,FALSE),"0")</f>
        <v>0</v>
      </c>
      <c r="K3" s="32" t="str">
        <f>IFERROR(VLOOKUP(B3,matprof_proshl!$A$2:$F$300,3,FALSE),"0")</f>
        <v>0</v>
      </c>
      <c r="L3" s="32" t="str">
        <f>IFERROR(VLOOKUP(B3,matprof_proshl!$A$2:$F$300,4,FALSE),"0")</f>
        <v>0</v>
      </c>
      <c r="M3" s="32" t="str">
        <f>IFERROR(VLOOKUP(B3,matprof_proshl!$A$2:$F$300,5,FALSE),"0")</f>
        <v>0</v>
      </c>
      <c r="N3" s="32" t="str">
        <f>IFERROR(VLOOKUP(B3,matprof_proshl!$A$2:$F$300,6,FALSE),"0")</f>
        <v>0</v>
      </c>
      <c r="O3">
        <v>0</v>
      </c>
      <c r="P3" t="s">
        <v>68</v>
      </c>
      <c r="Q3">
        <v>0</v>
      </c>
      <c r="R3">
        <v>0</v>
      </c>
    </row>
    <row r="4" spans="1:18" x14ac:dyDescent="0.2">
      <c r="A4" s="41" t="s">
        <v>12</v>
      </c>
      <c r="B4" s="42">
        <v>4999</v>
      </c>
      <c r="C4" s="43" t="s">
        <v>849</v>
      </c>
      <c r="D4" s="32">
        <f>IFERROR(VLOOKUP(B4,rus_proshl_USPEH!$A$2:$F$300,3,FALSE),"0")</f>
        <v>1</v>
      </c>
      <c r="E4" s="32" t="str">
        <f>IFERROR(VLOOKUP(B4,matprof_proshl_USPEH!$A$2:$F$300,3,FALSE),"0")</f>
        <v>0</v>
      </c>
      <c r="G4" s="32">
        <f>IFERROR(VLOOKUP(B4,RUS_proshl!$A$2:$F$300,3,FALSE),"0")</f>
        <v>1</v>
      </c>
      <c r="H4" t="str">
        <f>IFERROR(VLOOKUP(B4,RUS_proshl!$A$2:$F$300,4,FALSE),"0")</f>
        <v>Русский язык</v>
      </c>
      <c r="I4" t="str">
        <f>IFERROR(VLOOKUP(B4,RUS_proshl!$A$2:$F$300,5,FALSE),"0")</f>
        <v>61.000000000000000</v>
      </c>
      <c r="J4">
        <f>IFERROR(VLOOKUP(B4,RUS_proshl!$A$2:$F$300,6,FALSE),"0")</f>
        <v>61</v>
      </c>
      <c r="K4" s="32" t="str">
        <f>IFERROR(VLOOKUP(B4,matprof_proshl!$A$2:$F$300,3,FALSE),"0")</f>
        <v>0</v>
      </c>
      <c r="L4" s="32" t="str">
        <f>IFERROR(VLOOKUP(B4,matprof_proshl!$A$2:$F$300,4,FALSE),"0")</f>
        <v>0</v>
      </c>
      <c r="M4" s="32" t="str">
        <f>IFERROR(VLOOKUP(B4,matprof_proshl!$A$2:$F$300,5,FALSE),"0")</f>
        <v>0</v>
      </c>
      <c r="N4" s="32" t="str">
        <f>IFERROR(VLOOKUP(B4,matprof_proshl!$A$2:$F$300,6,FALSE),"0")</f>
        <v>0</v>
      </c>
      <c r="O4">
        <v>0</v>
      </c>
      <c r="P4" t="s">
        <v>68</v>
      </c>
      <c r="Q4">
        <v>0</v>
      </c>
      <c r="R4">
        <v>0</v>
      </c>
    </row>
    <row r="5" spans="1:18" x14ac:dyDescent="0.2">
      <c r="A5" s="41" t="s">
        <v>13</v>
      </c>
      <c r="B5" s="42">
        <v>5999</v>
      </c>
      <c r="C5" s="43" t="s">
        <v>239</v>
      </c>
      <c r="D5" s="32">
        <f>IFERROR(VLOOKUP(B5,rus_proshl_USPEH!$A$2:$F$300,3,FALSE),"0")</f>
        <v>1</v>
      </c>
      <c r="E5" s="32">
        <f>IFERROR(VLOOKUP(B5,matprof_proshl_USPEH!$A$2:$F$300,3,FALSE),"0")</f>
        <v>1</v>
      </c>
      <c r="G5" s="32">
        <f>IFERROR(VLOOKUP(B5,RUS_proshl!$A$2:$F$300,3,FALSE),"0")</f>
        <v>1</v>
      </c>
      <c r="H5" t="str">
        <f>IFERROR(VLOOKUP(B5,RUS_proshl!$A$2:$F$300,4,FALSE),"0")</f>
        <v>Русский язык</v>
      </c>
      <c r="I5" t="str">
        <f>IFERROR(VLOOKUP(B5,RUS_proshl!$A$2:$F$300,5,FALSE),"0")</f>
        <v>55.000000000000000</v>
      </c>
      <c r="J5">
        <f>IFERROR(VLOOKUP(B5,RUS_proshl!$A$2:$F$300,6,FALSE),"0")</f>
        <v>55</v>
      </c>
      <c r="K5" s="32">
        <f>IFERROR(VLOOKUP(B5,matprof_proshl!$A$2:$F$300,3,FALSE),"0")</f>
        <v>1</v>
      </c>
      <c r="L5" s="32" t="str">
        <f>IFERROR(VLOOKUP(B5,matprof_proshl!$A$2:$F$300,4,FALSE),"0")</f>
        <v>Математика профильная</v>
      </c>
      <c r="M5" s="32" t="str">
        <f>IFERROR(VLOOKUP(B5,matprof_proshl!$A$2:$F$300,5,FALSE),"0")</f>
        <v>66.000000000000000</v>
      </c>
      <c r="N5" s="32">
        <f>IFERROR(VLOOKUP(B5,matprof_proshl!$A$2:$F$300,6,FALSE),"0")</f>
        <v>66</v>
      </c>
      <c r="O5">
        <v>0</v>
      </c>
      <c r="P5" t="s">
        <v>68</v>
      </c>
      <c r="Q5">
        <v>0</v>
      </c>
      <c r="R5">
        <v>0</v>
      </c>
    </row>
    <row r="6" spans="1:18" x14ac:dyDescent="0.2">
      <c r="A6" s="41" t="s">
        <v>14</v>
      </c>
      <c r="B6" s="42">
        <v>6999</v>
      </c>
      <c r="C6" s="43" t="s">
        <v>865</v>
      </c>
      <c r="D6" s="32" t="str">
        <f>IFERROR(VLOOKUP(B6,rus_proshl_USPEH!$A$2:$F$300,3,FALSE),"0")</f>
        <v>0</v>
      </c>
      <c r="E6" s="32" t="str">
        <f>IFERROR(VLOOKUP(B6,matprof_proshl_USPEH!$A$2:$F$300,3,FALSE),"0")</f>
        <v>0</v>
      </c>
      <c r="G6" s="32" t="str">
        <f>IFERROR(VLOOKUP(B6,RUS_proshl!$A$2:$F$300,3,FALSE),"0")</f>
        <v>0</v>
      </c>
      <c r="H6" t="str">
        <f>IFERROR(VLOOKUP(B6,RUS_proshl!$A$2:$F$300,4,FALSE),"0")</f>
        <v>0</v>
      </c>
      <c r="I6" t="str">
        <f>IFERROR(VLOOKUP(B6,RUS_proshl!$A$2:$F$300,5,FALSE),"0")</f>
        <v>0</v>
      </c>
      <c r="J6" t="str">
        <f>IFERROR(VLOOKUP(B6,RUS_proshl!$A$2:$F$300,6,FALSE),"0")</f>
        <v>0</v>
      </c>
      <c r="K6" s="32" t="str">
        <f>IFERROR(VLOOKUP(B6,matprof_proshl!$A$2:$F$300,3,FALSE),"0")</f>
        <v>0</v>
      </c>
      <c r="L6" s="32" t="str">
        <f>IFERROR(VLOOKUP(B6,matprof_proshl!$A$2:$F$300,4,FALSE),"0")</f>
        <v>0</v>
      </c>
      <c r="M6" s="32" t="str">
        <f>IFERROR(VLOOKUP(B6,matprof_proshl!$A$2:$F$300,5,FALSE),"0")</f>
        <v>0</v>
      </c>
      <c r="N6" s="32" t="str">
        <f>IFERROR(VLOOKUP(B6,matprof_proshl!$A$2:$F$300,6,FALSE),"0")</f>
        <v>0</v>
      </c>
      <c r="O6">
        <v>0</v>
      </c>
      <c r="P6" t="s">
        <v>68</v>
      </c>
      <c r="Q6">
        <v>0</v>
      </c>
      <c r="R6">
        <v>0</v>
      </c>
    </row>
    <row r="7" spans="1:18" x14ac:dyDescent="0.2">
      <c r="A7" s="50" t="s">
        <v>15</v>
      </c>
      <c r="B7" s="42">
        <v>7999</v>
      </c>
      <c r="C7" s="43" t="s">
        <v>316</v>
      </c>
      <c r="D7" s="32" t="str">
        <f>IFERROR(VLOOKUP(B7,rus_proshl_USPEH!$A$2:$F$300,3,FALSE),"0")</f>
        <v>0</v>
      </c>
      <c r="E7" s="32">
        <f>IFERROR(VLOOKUP(B7,matprof_proshl_USPEH!$A$2:$F$300,3,FALSE),"0")</f>
        <v>1</v>
      </c>
      <c r="G7" s="32" t="str">
        <f>IFERROR(VLOOKUP(B7,RUS_proshl!$A$2:$F$300,3,FALSE),"0")</f>
        <v>0</v>
      </c>
      <c r="H7" t="str">
        <f>IFERROR(VLOOKUP(B7,RUS_proshl!$A$2:$F$300,4,FALSE),"0")</f>
        <v>0</v>
      </c>
      <c r="I7" t="str">
        <f>IFERROR(VLOOKUP(B7,RUS_proshl!$A$2:$F$300,5,FALSE),"0")</f>
        <v>0</v>
      </c>
      <c r="J7" t="str">
        <f>IFERROR(VLOOKUP(B7,RUS_proshl!$A$2:$F$300,6,FALSE),"0")</f>
        <v>0</v>
      </c>
      <c r="K7" s="32">
        <f>IFERROR(VLOOKUP(B7,matprof_proshl!$A$2:$F$300,3,FALSE),"0")</f>
        <v>1</v>
      </c>
      <c r="L7" s="32" t="str">
        <f>IFERROR(VLOOKUP(B7,matprof_proshl!$A$2:$F$300,4,FALSE),"0")</f>
        <v>Математика профильная</v>
      </c>
      <c r="M7" s="32" t="str">
        <f>IFERROR(VLOOKUP(B7,matprof_proshl!$A$2:$F$300,5,FALSE),"0")</f>
        <v>40.000000000000000</v>
      </c>
      <c r="N7" s="32">
        <f>IFERROR(VLOOKUP(B7,matprof_proshl!$A$2:$F$300,6,FALSE),"0")</f>
        <v>40</v>
      </c>
      <c r="O7">
        <v>0</v>
      </c>
      <c r="P7" t="s">
        <v>68</v>
      </c>
      <c r="Q7">
        <v>0</v>
      </c>
      <c r="R7">
        <v>0</v>
      </c>
    </row>
    <row r="8" spans="1:18" x14ac:dyDescent="0.2">
      <c r="A8" s="41" t="s">
        <v>16</v>
      </c>
      <c r="B8" s="42">
        <v>8999</v>
      </c>
      <c r="C8" s="43" t="s">
        <v>242</v>
      </c>
      <c r="D8" s="32" t="str">
        <f>IFERROR(VLOOKUP(B8,rus_proshl_USPEH!$A$2:$F$300,3,FALSE),"0")</f>
        <v>0</v>
      </c>
      <c r="E8" s="32" t="str">
        <f>IFERROR(VLOOKUP(B8,matprof_proshl_USPEH!$A$2:$F$300,3,FALSE),"0")</f>
        <v>0</v>
      </c>
      <c r="G8" s="32" t="str">
        <f>IFERROR(VLOOKUP(B8,RUS_proshl!$A$2:$F$300,3,FALSE),"0")</f>
        <v>0</v>
      </c>
      <c r="H8" t="str">
        <f>IFERROR(VLOOKUP(B8,RUS_proshl!$A$2:$F$300,4,FALSE),"0")</f>
        <v>0</v>
      </c>
      <c r="I8" t="str">
        <f>IFERROR(VLOOKUP(B8,RUS_proshl!$A$2:$F$300,5,FALSE),"0")</f>
        <v>0</v>
      </c>
      <c r="J8" t="str">
        <f>IFERROR(VLOOKUP(B8,RUS_proshl!$A$2:$F$300,6,FALSE),"0")</f>
        <v>0</v>
      </c>
      <c r="K8" s="32" t="str">
        <f>IFERROR(VLOOKUP(B8,matprof_proshl!$A$2:$F$300,3,FALSE),"0")</f>
        <v>0</v>
      </c>
      <c r="L8" s="32" t="str">
        <f>IFERROR(VLOOKUP(B8,matprof_proshl!$A$2:$F$300,4,FALSE),"0")</f>
        <v>0</v>
      </c>
      <c r="M8" s="32" t="str">
        <f>IFERROR(VLOOKUP(B8,matprof_proshl!$A$2:$F$300,5,FALSE),"0")</f>
        <v>0</v>
      </c>
      <c r="N8" s="32" t="str">
        <f>IFERROR(VLOOKUP(B8,matprof_proshl!$A$2:$F$300,6,FALSE),"0")</f>
        <v>0</v>
      </c>
      <c r="O8">
        <v>0</v>
      </c>
      <c r="P8" t="s">
        <v>68</v>
      </c>
      <c r="Q8">
        <v>0</v>
      </c>
      <c r="R8">
        <v>0</v>
      </c>
    </row>
    <row r="9" spans="1:18" x14ac:dyDescent="0.2">
      <c r="A9" s="41" t="s">
        <v>17</v>
      </c>
      <c r="B9" s="42">
        <v>9999</v>
      </c>
      <c r="C9" s="43" t="s">
        <v>53</v>
      </c>
      <c r="D9" s="32" t="str">
        <f>IFERROR(VLOOKUP(B9,rus_proshl_USPEH!$A$2:$F$300,3,FALSE),"0")</f>
        <v>0</v>
      </c>
      <c r="E9" s="32" t="str">
        <f>IFERROR(VLOOKUP(B9,matprof_proshl_USPEH!$A$2:$F$300,3,FALSE),"0")</f>
        <v>0</v>
      </c>
      <c r="G9" s="32" t="str">
        <f>IFERROR(VLOOKUP(B9,RUS_proshl!$A$2:$F$300,3,FALSE),"0")</f>
        <v>0</v>
      </c>
      <c r="H9" t="str">
        <f>IFERROR(VLOOKUP(B9,RUS_proshl!$A$2:$F$300,4,FALSE),"0")</f>
        <v>0</v>
      </c>
      <c r="I9" t="str">
        <f>IFERROR(VLOOKUP(B9,RUS_proshl!$A$2:$F$300,5,FALSE),"0")</f>
        <v>0</v>
      </c>
      <c r="J9" t="str">
        <f>IFERROR(VLOOKUP(B9,RUS_proshl!$A$2:$F$300,6,FALSE),"0")</f>
        <v>0</v>
      </c>
      <c r="K9" s="32" t="str">
        <f>IFERROR(VLOOKUP(B9,matprof_proshl!$A$2:$F$300,3,FALSE),"0")</f>
        <v>0</v>
      </c>
      <c r="L9" s="32" t="str">
        <f>IFERROR(VLOOKUP(B9,matprof_proshl!$A$2:$F$300,4,FALSE),"0")</f>
        <v>0</v>
      </c>
      <c r="M9" s="32" t="str">
        <f>IFERROR(VLOOKUP(B9,matprof_proshl!$A$2:$F$300,5,FALSE),"0")</f>
        <v>0</v>
      </c>
      <c r="N9" s="32" t="str">
        <f>IFERROR(VLOOKUP(B9,matprof_proshl!$A$2:$F$300,6,FALSE),"0")</f>
        <v>0</v>
      </c>
      <c r="O9">
        <v>0</v>
      </c>
      <c r="P9" t="s">
        <v>68</v>
      </c>
      <c r="Q9">
        <v>0</v>
      </c>
      <c r="R9">
        <v>0</v>
      </c>
    </row>
    <row r="10" spans="1:18" x14ac:dyDescent="0.2">
      <c r="A10" s="41" t="s">
        <v>18</v>
      </c>
      <c r="B10" s="42">
        <v>10999</v>
      </c>
      <c r="C10" s="43" t="s">
        <v>57</v>
      </c>
      <c r="D10" s="32">
        <f>IFERROR(VLOOKUP(B10,rus_proshl_USPEH!$A$2:$F$300,3,FALSE),"0")</f>
        <v>1</v>
      </c>
      <c r="E10" s="32" t="str">
        <f>IFERROR(VLOOKUP(B10,matprof_proshl_USPEH!$A$2:$F$300,3,FALSE),"0")</f>
        <v>0</v>
      </c>
      <c r="G10" s="32">
        <f>IFERROR(VLOOKUP(B10,RUS_proshl!$A$2:$F$300,3,FALSE),"0")</f>
        <v>1</v>
      </c>
      <c r="H10" t="str">
        <f>IFERROR(VLOOKUP(B10,RUS_proshl!$A$2:$F$300,4,FALSE),"0")</f>
        <v>Русский язык</v>
      </c>
      <c r="I10" t="str">
        <f>IFERROR(VLOOKUP(B10,RUS_proshl!$A$2:$F$300,5,FALSE),"0")</f>
        <v>65.000000000000000</v>
      </c>
      <c r="J10">
        <f>IFERROR(VLOOKUP(B10,RUS_proshl!$A$2:$F$300,6,FALSE),"0")</f>
        <v>65</v>
      </c>
      <c r="K10" s="32" t="str">
        <f>IFERROR(VLOOKUP(B10,matprof_proshl!$A$2:$F$300,3,FALSE),"0")</f>
        <v>0</v>
      </c>
      <c r="L10" s="32" t="str">
        <f>IFERROR(VLOOKUP(B10,matprof_proshl!$A$2:$F$300,4,FALSE),"0")</f>
        <v>0</v>
      </c>
      <c r="M10" s="32" t="str">
        <f>IFERROR(VLOOKUP(B10,matprof_proshl!$A$2:$F$300,5,FALSE),"0")</f>
        <v>0</v>
      </c>
      <c r="N10" s="32" t="str">
        <f>IFERROR(VLOOKUP(B10,matprof_proshl!$A$2:$F$300,6,FALSE),"0")</f>
        <v>0</v>
      </c>
      <c r="O10">
        <v>0</v>
      </c>
      <c r="P10" t="s">
        <v>68</v>
      </c>
      <c r="Q10">
        <v>0</v>
      </c>
      <c r="R10">
        <v>0</v>
      </c>
    </row>
    <row r="11" spans="1:18" x14ac:dyDescent="0.2">
      <c r="A11" s="41" t="s">
        <v>19</v>
      </c>
      <c r="B11" s="42">
        <v>11999</v>
      </c>
      <c r="C11" s="43" t="s">
        <v>892</v>
      </c>
      <c r="D11" s="32" t="str">
        <f>IFERROR(VLOOKUP(B11,rus_proshl_USPEH!$A$2:$F$300,3,FALSE),"0")</f>
        <v>0</v>
      </c>
      <c r="E11" s="32" t="str">
        <f>IFERROR(VLOOKUP(B11,matprof_proshl_USPEH!$A$2:$F$300,3,FALSE),"0")</f>
        <v>0</v>
      </c>
      <c r="G11" s="32" t="str">
        <f>IFERROR(VLOOKUP(B11,RUS_proshl!$A$2:$F$300,3,FALSE),"0")</f>
        <v>0</v>
      </c>
      <c r="H11" t="str">
        <f>IFERROR(VLOOKUP(B11,RUS_proshl!$A$2:$F$300,4,FALSE),"0")</f>
        <v>0</v>
      </c>
      <c r="I11" t="str">
        <f>IFERROR(VLOOKUP(B11,RUS_proshl!$A$2:$F$300,5,FALSE),"0")</f>
        <v>0</v>
      </c>
      <c r="J11" t="str">
        <f>IFERROR(VLOOKUP(B11,RUS_proshl!$A$2:$F$300,6,FALSE),"0")</f>
        <v>0</v>
      </c>
      <c r="K11" s="32" t="str">
        <f>IFERROR(VLOOKUP(B11,matprof_proshl!$A$2:$F$300,3,FALSE),"0")</f>
        <v>0</v>
      </c>
      <c r="L11" s="32" t="str">
        <f>IFERROR(VLOOKUP(B11,matprof_proshl!$A$2:$F$300,4,FALSE),"0")</f>
        <v>0</v>
      </c>
      <c r="M11" s="32" t="str">
        <f>IFERROR(VLOOKUP(B11,matprof_proshl!$A$2:$F$300,5,FALSE),"0")</f>
        <v>0</v>
      </c>
      <c r="N11" s="32" t="str">
        <f>IFERROR(VLOOKUP(B11,matprof_proshl!$A$2:$F$300,6,FALSE),"0")</f>
        <v>0</v>
      </c>
      <c r="O11">
        <v>0</v>
      </c>
      <c r="P11" t="s">
        <v>68</v>
      </c>
      <c r="Q11">
        <v>0</v>
      </c>
      <c r="R11">
        <v>0</v>
      </c>
    </row>
    <row r="12" spans="1:18" x14ac:dyDescent="0.2">
      <c r="A12" s="41" t="s">
        <v>20</v>
      </c>
      <c r="B12" s="42">
        <v>12999</v>
      </c>
      <c r="C12" s="43" t="s">
        <v>2</v>
      </c>
      <c r="D12" s="32" t="str">
        <f>IFERROR(VLOOKUP(B12,rus_proshl_USPEH!$A$2:$F$300,3,FALSE),"0")</f>
        <v>0</v>
      </c>
      <c r="E12" s="32" t="str">
        <f>IFERROR(VLOOKUP(B12,matprof_proshl_USPEH!$A$2:$F$300,3,FALSE),"0")</f>
        <v>0</v>
      </c>
      <c r="G12" s="32" t="str">
        <f>IFERROR(VLOOKUP(B12,RUS_proshl!$A$2:$F$300,3,FALSE),"0")</f>
        <v>0</v>
      </c>
      <c r="H12" t="str">
        <f>IFERROR(VLOOKUP(B12,RUS_proshl!$A$2:$F$300,4,FALSE),"0")</f>
        <v>0</v>
      </c>
      <c r="I12" t="str">
        <f>IFERROR(VLOOKUP(B12,RUS_proshl!$A$2:$F$300,5,FALSE),"0")</f>
        <v>0</v>
      </c>
      <c r="J12" t="str">
        <f>IFERROR(VLOOKUP(B12,RUS_proshl!$A$2:$F$300,6,FALSE),"0")</f>
        <v>0</v>
      </c>
      <c r="K12" s="32" t="str">
        <f>IFERROR(VLOOKUP(B12,matprof_proshl!$A$2:$F$300,3,FALSE),"0")</f>
        <v>0</v>
      </c>
      <c r="L12" s="32" t="str">
        <f>IFERROR(VLOOKUP(B12,matprof_proshl!$A$2:$F$300,4,FALSE),"0")</f>
        <v>0</v>
      </c>
      <c r="M12" s="32" t="str">
        <f>IFERROR(VLOOKUP(B12,matprof_proshl!$A$2:$F$300,5,FALSE),"0")</f>
        <v>0</v>
      </c>
      <c r="N12" s="32" t="str">
        <f>IFERROR(VLOOKUP(B12,matprof_proshl!$A$2:$F$300,6,FALSE),"0")</f>
        <v>0</v>
      </c>
      <c r="O12">
        <v>0</v>
      </c>
      <c r="P12" t="s">
        <v>68</v>
      </c>
      <c r="Q12">
        <v>0</v>
      </c>
      <c r="R12">
        <v>0</v>
      </c>
    </row>
    <row r="13" spans="1:18" x14ac:dyDescent="0.2">
      <c r="A13" s="41" t="s">
        <v>21</v>
      </c>
      <c r="B13" s="42">
        <v>13999</v>
      </c>
      <c r="C13" s="43" t="s">
        <v>10</v>
      </c>
      <c r="D13" s="32" t="str">
        <f>IFERROR(VLOOKUP(B13,rus_proshl_USPEH!$A$2:$F$300,3,FALSE),"0")</f>
        <v>0</v>
      </c>
      <c r="E13" s="32" t="str">
        <f>IFERROR(VLOOKUP(B13,matprof_proshl_USPEH!$A$2:$F$300,3,FALSE),"0")</f>
        <v>0</v>
      </c>
      <c r="G13" s="32" t="str">
        <f>IFERROR(VLOOKUP(B13,RUS_proshl!$A$2:$F$300,3,FALSE),"0")</f>
        <v>0</v>
      </c>
      <c r="H13" t="str">
        <f>IFERROR(VLOOKUP(B13,RUS_proshl!$A$2:$F$300,4,FALSE),"0")</f>
        <v>0</v>
      </c>
      <c r="I13" t="str">
        <f>IFERROR(VLOOKUP(B13,RUS_proshl!$A$2:$F$300,5,FALSE),"0")</f>
        <v>0</v>
      </c>
      <c r="J13" t="str">
        <f>IFERROR(VLOOKUP(B13,RUS_proshl!$A$2:$F$300,6,FALSE),"0")</f>
        <v>0</v>
      </c>
      <c r="K13" s="32" t="str">
        <f>IFERROR(VLOOKUP(B13,matprof_proshl!$A$2:$F$300,3,FALSE),"0")</f>
        <v>0</v>
      </c>
      <c r="L13" s="32" t="str">
        <f>IFERROR(VLOOKUP(B13,matprof_proshl!$A$2:$F$300,4,FALSE),"0")</f>
        <v>0</v>
      </c>
      <c r="M13" s="32" t="str">
        <f>IFERROR(VLOOKUP(B13,matprof_proshl!$A$2:$F$300,5,FALSE),"0")</f>
        <v>0</v>
      </c>
      <c r="N13" s="32" t="str">
        <f>IFERROR(VLOOKUP(B13,matprof_proshl!$A$2:$F$300,6,FALSE),"0")</f>
        <v>0</v>
      </c>
      <c r="O13">
        <v>0</v>
      </c>
      <c r="P13" t="s">
        <v>68</v>
      </c>
      <c r="Q13">
        <v>0</v>
      </c>
      <c r="R13">
        <v>0</v>
      </c>
    </row>
    <row r="14" spans="1:18" x14ac:dyDescent="0.2">
      <c r="A14" s="41" t="s">
        <v>22</v>
      </c>
      <c r="B14" s="42">
        <v>14999</v>
      </c>
      <c r="C14" s="43" t="s">
        <v>904</v>
      </c>
      <c r="D14" s="32" t="str">
        <f>IFERROR(VLOOKUP(B14,rus_proshl_USPEH!$A$2:$F$300,3,FALSE),"0")</f>
        <v>0</v>
      </c>
      <c r="E14" s="32" t="str">
        <f>IFERROR(VLOOKUP(B14,matprof_proshl_USPEH!$A$2:$F$300,3,FALSE),"0")</f>
        <v>0</v>
      </c>
      <c r="G14" s="32" t="str">
        <f>IFERROR(VLOOKUP(B14,RUS_proshl!$A$2:$F$300,3,FALSE),"0")</f>
        <v>0</v>
      </c>
      <c r="H14" t="str">
        <f>IFERROR(VLOOKUP(B14,RUS_proshl!$A$2:$F$300,4,FALSE),"0")</f>
        <v>0</v>
      </c>
      <c r="I14" t="str">
        <f>IFERROR(VLOOKUP(B14,RUS_proshl!$A$2:$F$300,5,FALSE),"0")</f>
        <v>0</v>
      </c>
      <c r="J14" t="str">
        <f>IFERROR(VLOOKUP(B14,RUS_proshl!$A$2:$F$300,6,FALSE),"0")</f>
        <v>0</v>
      </c>
      <c r="K14" s="32" t="str">
        <f>IFERROR(VLOOKUP(B14,matprof_proshl!$A$2:$F$300,3,FALSE),"0")</f>
        <v>0</v>
      </c>
      <c r="L14" s="32" t="str">
        <f>IFERROR(VLOOKUP(B14,matprof_proshl!$A$2:$F$300,4,FALSE),"0")</f>
        <v>0</v>
      </c>
      <c r="M14" s="32" t="str">
        <f>IFERROR(VLOOKUP(B14,matprof_proshl!$A$2:$F$300,5,FALSE),"0")</f>
        <v>0</v>
      </c>
      <c r="N14" s="32" t="str">
        <f>IFERROR(VLOOKUP(B14,matprof_proshl!$A$2:$F$300,6,FALSE),"0")</f>
        <v>0</v>
      </c>
      <c r="O14">
        <v>0</v>
      </c>
      <c r="P14" t="s">
        <v>68</v>
      </c>
      <c r="Q14">
        <v>0</v>
      </c>
      <c r="R14">
        <v>0</v>
      </c>
    </row>
    <row r="15" spans="1:18" x14ac:dyDescent="0.2">
      <c r="A15" s="41" t="s">
        <v>23</v>
      </c>
      <c r="B15" s="42">
        <v>15999</v>
      </c>
      <c r="C15" s="43" t="s">
        <v>265</v>
      </c>
      <c r="D15" s="32">
        <f>IFERROR(VLOOKUP(B15,rus_proshl_USPEH!$A$2:$F$300,3,FALSE),"0")</f>
        <v>1</v>
      </c>
      <c r="E15" s="32">
        <f>IFERROR(VLOOKUP(B15,matprof_proshl_USPEH!$A$2:$F$300,3,FALSE),"0")</f>
        <v>1</v>
      </c>
      <c r="G15" s="32">
        <f>IFERROR(VLOOKUP(B15,RUS_proshl!$A$2:$F$300,3,FALSE),"0")</f>
        <v>1</v>
      </c>
      <c r="H15" t="str">
        <f>IFERROR(VLOOKUP(B15,RUS_proshl!$A$2:$F$300,4,FALSE),"0")</f>
        <v>Русский язык</v>
      </c>
      <c r="I15" t="str">
        <f>IFERROR(VLOOKUP(B15,RUS_proshl!$A$2:$F$300,5,FALSE),"0")</f>
        <v>56.000000000000000</v>
      </c>
      <c r="J15">
        <f>IFERROR(VLOOKUP(B15,RUS_proshl!$A$2:$F$300,6,FALSE),"0")</f>
        <v>56</v>
      </c>
      <c r="K15" s="32">
        <f>IFERROR(VLOOKUP(B15,matprof_proshl!$A$2:$F$300,3,FALSE),"0")</f>
        <v>1</v>
      </c>
      <c r="L15" s="32" t="str">
        <f>IFERROR(VLOOKUP(B15,matprof_proshl!$A$2:$F$300,4,FALSE),"0")</f>
        <v>Математика профильная</v>
      </c>
      <c r="M15" s="32" t="str">
        <f>IFERROR(VLOOKUP(B15,matprof_proshl!$A$2:$F$300,5,FALSE),"0")</f>
        <v>34.000000000000000</v>
      </c>
      <c r="N15" s="32">
        <f>IFERROR(VLOOKUP(B15,matprof_proshl!$A$2:$F$300,6,FALSE),"0")</f>
        <v>34</v>
      </c>
      <c r="O15">
        <v>0</v>
      </c>
      <c r="P15" t="s">
        <v>68</v>
      </c>
      <c r="Q15">
        <v>0</v>
      </c>
      <c r="R15">
        <v>0</v>
      </c>
    </row>
    <row r="16" spans="1:18" x14ac:dyDescent="0.2">
      <c r="A16" s="14" t="s">
        <v>24</v>
      </c>
      <c r="B16" s="42">
        <v>16999</v>
      </c>
      <c r="C16" s="43" t="s">
        <v>317</v>
      </c>
      <c r="D16" s="32" t="str">
        <f>IFERROR(VLOOKUP(B16,rus_proshl_USPEH!$A$2:$F$300,3,FALSE),"0")</f>
        <v>0</v>
      </c>
      <c r="E16" s="32" t="str">
        <f>IFERROR(VLOOKUP(B16,matprof_proshl_USPEH!$A$2:$F$300,3,FALSE),"0")</f>
        <v>0</v>
      </c>
      <c r="G16" s="32" t="str">
        <f>IFERROR(VLOOKUP(B16,RUS_proshl!$A$2:$F$300,3,FALSE),"0")</f>
        <v>0</v>
      </c>
      <c r="H16" t="str">
        <f>IFERROR(VLOOKUP(B16,RUS_proshl!$A$2:$F$300,4,FALSE),"0")</f>
        <v>0</v>
      </c>
      <c r="I16" t="str">
        <f>IFERROR(VLOOKUP(B16,RUS_proshl!$A$2:$F$300,5,FALSE),"0")</f>
        <v>0</v>
      </c>
      <c r="J16" t="str">
        <f>IFERROR(VLOOKUP(B16,RUS_proshl!$A$2:$F$300,6,FALSE),"0")</f>
        <v>0</v>
      </c>
      <c r="K16" s="32" t="str">
        <f>IFERROR(VLOOKUP(B16,matprof_proshl!$A$2:$F$300,3,FALSE),"0")</f>
        <v>0</v>
      </c>
      <c r="L16" s="32" t="str">
        <f>IFERROR(VLOOKUP(B16,matprof_proshl!$A$2:$F$300,4,FALSE),"0")</f>
        <v>0</v>
      </c>
      <c r="M16" s="32" t="str">
        <f>IFERROR(VLOOKUP(B16,matprof_proshl!$A$2:$F$300,5,FALSE),"0")</f>
        <v>0</v>
      </c>
      <c r="N16" s="32" t="str">
        <f>IFERROR(VLOOKUP(B16,matprof_proshl!$A$2:$F$300,6,FALSE),"0")</f>
        <v>0</v>
      </c>
      <c r="O16">
        <v>0</v>
      </c>
      <c r="P16" t="s">
        <v>68</v>
      </c>
      <c r="Q16">
        <v>0</v>
      </c>
      <c r="R16">
        <v>0</v>
      </c>
    </row>
    <row r="17" spans="1:18" x14ac:dyDescent="0.2">
      <c r="A17" s="41" t="s">
        <v>25</v>
      </c>
      <c r="B17" s="42">
        <v>17999</v>
      </c>
      <c r="C17" s="43" t="s">
        <v>142</v>
      </c>
      <c r="D17" s="32">
        <f>IFERROR(VLOOKUP(B17,rus_proshl_USPEH!$A$2:$F$300,3,FALSE),"0")</f>
        <v>1</v>
      </c>
      <c r="E17" s="32" t="str">
        <f>IFERROR(VLOOKUP(B17,matprof_proshl_USPEH!$A$2:$F$300,3,FALSE),"0")</f>
        <v>0</v>
      </c>
      <c r="G17" s="32">
        <f>IFERROR(VLOOKUP(B17,RUS_proshl!$A$2:$F$300,3,FALSE),"0")</f>
        <v>1</v>
      </c>
      <c r="H17" t="str">
        <f>IFERROR(VLOOKUP(B17,RUS_proshl!$A$2:$F$300,4,FALSE),"0")</f>
        <v>Русский язык</v>
      </c>
      <c r="I17" t="str">
        <f>IFERROR(VLOOKUP(B17,RUS_proshl!$A$2:$F$300,5,FALSE),"0")</f>
        <v>72.000000000000000</v>
      </c>
      <c r="J17">
        <f>IFERROR(VLOOKUP(B17,RUS_proshl!$A$2:$F$300,6,FALSE),"0")</f>
        <v>72</v>
      </c>
      <c r="K17" s="32" t="str">
        <f>IFERROR(VLOOKUP(B17,matprof_proshl!$A$2:$F$300,3,FALSE),"0")</f>
        <v>0</v>
      </c>
      <c r="L17" s="32" t="str">
        <f>IFERROR(VLOOKUP(B17,matprof_proshl!$A$2:$F$300,4,FALSE),"0")</f>
        <v>0</v>
      </c>
      <c r="M17" s="32" t="str">
        <f>IFERROR(VLOOKUP(B17,matprof_proshl!$A$2:$F$300,5,FALSE),"0")</f>
        <v>0</v>
      </c>
      <c r="N17" s="32" t="str">
        <f>IFERROR(VLOOKUP(B17,matprof_proshl!$A$2:$F$300,6,FALSE),"0")</f>
        <v>0</v>
      </c>
      <c r="O17">
        <v>0</v>
      </c>
      <c r="P17" t="s">
        <v>68</v>
      </c>
      <c r="Q17">
        <v>0</v>
      </c>
      <c r="R17">
        <v>0</v>
      </c>
    </row>
    <row r="18" spans="1:18" x14ac:dyDescent="0.2">
      <c r="A18" s="41" t="s">
        <v>26</v>
      </c>
      <c r="B18" s="42">
        <v>18999</v>
      </c>
      <c r="C18" s="43" t="s">
        <v>376</v>
      </c>
      <c r="D18" s="32">
        <f>IFERROR(VLOOKUP(B18,rus_proshl_USPEH!$A$2:$F$300,3,FALSE),"0")</f>
        <v>1</v>
      </c>
      <c r="E18" s="32" t="str">
        <f>IFERROR(VLOOKUP(B18,matprof_proshl_USPEH!$A$2:$F$300,3,FALSE),"0")</f>
        <v>0</v>
      </c>
      <c r="G18" s="32">
        <f>IFERROR(VLOOKUP(B18,RUS_proshl!$A$2:$F$300,3,FALSE),"0")</f>
        <v>1</v>
      </c>
      <c r="H18" t="str">
        <f>IFERROR(VLOOKUP(B18,RUS_proshl!$A$2:$F$300,4,FALSE),"0")</f>
        <v>Русский язык</v>
      </c>
      <c r="I18" t="str">
        <f>IFERROR(VLOOKUP(B18,RUS_proshl!$A$2:$F$300,5,FALSE),"0")</f>
        <v>85.000000000000000</v>
      </c>
      <c r="J18">
        <f>IFERROR(VLOOKUP(B18,RUS_proshl!$A$2:$F$300,6,FALSE),"0")</f>
        <v>85</v>
      </c>
      <c r="K18" s="32" t="str">
        <f>IFERROR(VLOOKUP(B18,matprof_proshl!$A$2:$F$300,3,FALSE),"0")</f>
        <v>0</v>
      </c>
      <c r="L18" s="32" t="str">
        <f>IFERROR(VLOOKUP(B18,matprof_proshl!$A$2:$F$300,4,FALSE),"0")</f>
        <v>0</v>
      </c>
      <c r="M18" s="32" t="str">
        <f>IFERROR(VLOOKUP(B18,matprof_proshl!$A$2:$F$300,5,FALSE),"0")</f>
        <v>0</v>
      </c>
      <c r="N18" s="32" t="str">
        <f>IFERROR(VLOOKUP(B18,matprof_proshl!$A$2:$F$300,6,FALSE),"0")</f>
        <v>0</v>
      </c>
      <c r="O18">
        <v>0</v>
      </c>
      <c r="P18" t="s">
        <v>68</v>
      </c>
      <c r="Q18">
        <v>0</v>
      </c>
      <c r="R18">
        <v>0</v>
      </c>
    </row>
    <row r="19" spans="1:18" x14ac:dyDescent="0.2">
      <c r="A19" s="41" t="s">
        <v>251</v>
      </c>
      <c r="B19" s="42">
        <v>19999</v>
      </c>
      <c r="C19" s="43" t="s">
        <v>46</v>
      </c>
      <c r="D19" s="32">
        <f>IFERROR(VLOOKUP(B19,rus_proshl_USPEH!$A$2:$F$300,3,FALSE),"0")</f>
        <v>1</v>
      </c>
      <c r="E19" s="32" t="str">
        <f>IFERROR(VLOOKUP(B19,matprof_proshl_USPEH!$A$2:$F$300,3,FALSE),"0")</f>
        <v>0</v>
      </c>
      <c r="G19" s="32">
        <f>IFERROR(VLOOKUP(B19,RUS_proshl!$A$2:$F$300,3,FALSE),"0")</f>
        <v>1</v>
      </c>
      <c r="H19" t="str">
        <f>IFERROR(VLOOKUP(B19,RUS_proshl!$A$2:$F$300,4,FALSE),"0")</f>
        <v>Русский язык</v>
      </c>
      <c r="I19" t="str">
        <f>IFERROR(VLOOKUP(B19,RUS_proshl!$A$2:$F$300,5,FALSE),"0")</f>
        <v>54.000000000000000</v>
      </c>
      <c r="J19">
        <f>IFERROR(VLOOKUP(B19,RUS_proshl!$A$2:$F$300,6,FALSE),"0")</f>
        <v>54</v>
      </c>
      <c r="K19" s="32" t="str">
        <f>IFERROR(VLOOKUP(B19,matprof_proshl!$A$2:$F$300,3,FALSE),"0")</f>
        <v>0</v>
      </c>
      <c r="L19" s="32" t="str">
        <f>IFERROR(VLOOKUP(B19,matprof_proshl!$A$2:$F$300,4,FALSE),"0")</f>
        <v>0</v>
      </c>
      <c r="M19" s="32" t="str">
        <f>IFERROR(VLOOKUP(B19,matprof_proshl!$A$2:$F$300,5,FALSE),"0")</f>
        <v>0</v>
      </c>
      <c r="N19" s="32" t="str">
        <f>IFERROR(VLOOKUP(B19,matprof_proshl!$A$2:$F$300,6,FALSE),"0")</f>
        <v>0</v>
      </c>
      <c r="O19">
        <v>0</v>
      </c>
      <c r="P19" t="s">
        <v>68</v>
      </c>
      <c r="Q19">
        <v>0</v>
      </c>
      <c r="R19">
        <v>0</v>
      </c>
    </row>
    <row r="20" spans="1:18" x14ac:dyDescent="0.2">
      <c r="A20" s="41" t="s">
        <v>27</v>
      </c>
      <c r="B20" s="42">
        <v>20999</v>
      </c>
      <c r="C20" s="43" t="s">
        <v>60</v>
      </c>
      <c r="D20" s="32" t="str">
        <f>IFERROR(VLOOKUP(B20,rus_proshl_USPEH!$A$2:$F$300,3,FALSE),"0")</f>
        <v>0</v>
      </c>
      <c r="E20" s="32">
        <f>IFERROR(VLOOKUP(B20,matprof_proshl_USPEH!$A$2:$F$300,3,FALSE),"0")</f>
        <v>1</v>
      </c>
      <c r="G20" s="32" t="str">
        <f>IFERROR(VLOOKUP(B20,RUS_proshl!$A$2:$F$300,3,FALSE),"0")</f>
        <v>0</v>
      </c>
      <c r="H20" t="str">
        <f>IFERROR(VLOOKUP(B20,RUS_proshl!$A$2:$F$300,4,FALSE),"0")</f>
        <v>0</v>
      </c>
      <c r="I20" t="str">
        <f>IFERROR(VLOOKUP(B20,RUS_proshl!$A$2:$F$300,5,FALSE),"0")</f>
        <v>0</v>
      </c>
      <c r="J20" t="str">
        <f>IFERROR(VLOOKUP(B20,RUS_proshl!$A$2:$F$300,6,FALSE),"0")</f>
        <v>0</v>
      </c>
      <c r="K20" s="32">
        <f>IFERROR(VLOOKUP(B20,matprof_proshl!$A$2:$F$300,3,FALSE),"0")</f>
        <v>1</v>
      </c>
      <c r="L20" s="32" t="str">
        <f>IFERROR(VLOOKUP(B20,matprof_proshl!$A$2:$F$300,4,FALSE),"0")</f>
        <v>Математика профильная</v>
      </c>
      <c r="M20" s="32" t="str">
        <f>IFERROR(VLOOKUP(B20,matprof_proshl!$A$2:$F$300,5,FALSE),"0")</f>
        <v>27.000000000000000</v>
      </c>
      <c r="N20" s="32">
        <f>IFERROR(VLOOKUP(B20,matprof_proshl!$A$2:$F$300,6,FALSE),"0")</f>
        <v>27</v>
      </c>
      <c r="O20">
        <v>0</v>
      </c>
      <c r="P20" t="s">
        <v>68</v>
      </c>
      <c r="Q20">
        <v>0</v>
      </c>
      <c r="R20">
        <v>0</v>
      </c>
    </row>
    <row r="21" spans="1:18" x14ac:dyDescent="0.2">
      <c r="A21" s="50" t="s">
        <v>28</v>
      </c>
      <c r="B21" s="51">
        <v>21999</v>
      </c>
      <c r="C21" s="52" t="s">
        <v>3</v>
      </c>
      <c r="D21" s="32">
        <f>IFERROR(VLOOKUP(B21,rus_proshl_USPEH!$A$2:$F$300,3,FALSE),"0")</f>
        <v>1</v>
      </c>
      <c r="E21" s="32" t="str">
        <f>IFERROR(VLOOKUP(B21,matprof_proshl_USPEH!$A$2:$F$300,3,FALSE),"0")</f>
        <v>0</v>
      </c>
      <c r="G21" s="32">
        <f>IFERROR(VLOOKUP(B21,RUS_proshl!$A$2:$F$300,3,FALSE),"0")</f>
        <v>1</v>
      </c>
      <c r="H21" t="str">
        <f>IFERROR(VLOOKUP(B21,RUS_proshl!$A$2:$F$300,4,FALSE),"0")</f>
        <v>Русский язык</v>
      </c>
      <c r="I21" t="str">
        <f>IFERROR(VLOOKUP(B21,RUS_proshl!$A$2:$F$300,5,FALSE),"0")</f>
        <v>44.000000000000000</v>
      </c>
      <c r="J21">
        <f>IFERROR(VLOOKUP(B21,RUS_proshl!$A$2:$F$300,6,FALSE),"0")</f>
        <v>44</v>
      </c>
      <c r="K21" s="32" t="str">
        <f>IFERROR(VLOOKUP(B21,matprof_proshl!$A$2:$F$300,3,FALSE),"0")</f>
        <v>0</v>
      </c>
      <c r="L21" s="32" t="str">
        <f>IFERROR(VLOOKUP(B21,matprof_proshl!$A$2:$F$300,4,FALSE),"0")</f>
        <v>0</v>
      </c>
      <c r="M21" s="32" t="str">
        <f>IFERROR(VLOOKUP(B21,matprof_proshl!$A$2:$F$300,5,FALSE),"0")</f>
        <v>0</v>
      </c>
      <c r="N21" s="32" t="str">
        <f>IFERROR(VLOOKUP(B21,matprof_proshl!$A$2:$F$300,6,FALSE),"0")</f>
        <v>0</v>
      </c>
      <c r="O21">
        <v>0</v>
      </c>
      <c r="P21" t="s">
        <v>68</v>
      </c>
      <c r="Q21">
        <v>0</v>
      </c>
      <c r="R21">
        <v>0</v>
      </c>
    </row>
    <row r="22" spans="1:18" x14ac:dyDescent="0.2">
      <c r="A22" s="41" t="s">
        <v>29</v>
      </c>
      <c r="B22" s="42">
        <v>22999</v>
      </c>
      <c r="C22" s="43" t="s">
        <v>4</v>
      </c>
      <c r="D22" s="32" t="str">
        <f>IFERROR(VLOOKUP(B22,rus_proshl_USPEH!$A$2:$F$300,3,FALSE),"0")</f>
        <v>0</v>
      </c>
      <c r="E22" s="32" t="str">
        <f>IFERROR(VLOOKUP(B22,matprof_proshl_USPEH!$A$2:$F$300,3,FALSE),"0")</f>
        <v>0</v>
      </c>
      <c r="G22" s="32" t="str">
        <f>IFERROR(VLOOKUP(B22,RUS_proshl!$A$2:$F$300,3,FALSE),"0")</f>
        <v>0</v>
      </c>
      <c r="H22" t="str">
        <f>IFERROR(VLOOKUP(B22,RUS_proshl!$A$2:$F$300,4,FALSE),"0")</f>
        <v>0</v>
      </c>
      <c r="I22" t="str">
        <f>IFERROR(VLOOKUP(B22,RUS_proshl!$A$2:$F$300,5,FALSE),"0")</f>
        <v>0</v>
      </c>
      <c r="J22" t="str">
        <f>IFERROR(VLOOKUP(B22,RUS_proshl!$A$2:$F$300,6,FALSE),"0")</f>
        <v>0</v>
      </c>
      <c r="K22" s="32">
        <f>IFERROR(VLOOKUP(B22,matprof_proshl!$A$2:$F$300,3,FALSE),"0")</f>
        <v>1</v>
      </c>
      <c r="L22" s="32" t="str">
        <f>IFERROR(VLOOKUP(B22,matprof_proshl!$A$2:$F$300,4,FALSE),"0")</f>
        <v>Математика профильная</v>
      </c>
      <c r="M22" s="32" t="str">
        <f>IFERROR(VLOOKUP(B22,matprof_proshl!$A$2:$F$300,5,FALSE),"0")</f>
        <v>6.000000000000000</v>
      </c>
      <c r="N22" s="32">
        <f>IFERROR(VLOOKUP(B22,matprof_proshl!$A$2:$F$300,6,FALSE),"0")</f>
        <v>6</v>
      </c>
      <c r="O22">
        <v>0</v>
      </c>
      <c r="P22" t="s">
        <v>68</v>
      </c>
      <c r="Q22">
        <v>0</v>
      </c>
      <c r="R22">
        <v>0</v>
      </c>
    </row>
    <row r="23" spans="1:18" x14ac:dyDescent="0.2">
      <c r="A23" s="14" t="s">
        <v>30</v>
      </c>
      <c r="B23" s="33">
        <v>24999</v>
      </c>
      <c r="C23" s="14" t="s">
        <v>924</v>
      </c>
      <c r="D23" s="32" t="str">
        <f>IFERROR(VLOOKUP(B23,rus_proshl_USPEH!$A$2:$F$300,3,FALSE),"0")</f>
        <v>0</v>
      </c>
      <c r="E23" s="32" t="str">
        <f>IFERROR(VLOOKUP(B23,matprof_proshl_USPEH!$A$2:$F$300,3,FALSE),"0")</f>
        <v>0</v>
      </c>
      <c r="G23" s="32" t="str">
        <f>IFERROR(VLOOKUP(B23,RUS_proshl!$A$2:$F$300,3,FALSE),"0")</f>
        <v>0</v>
      </c>
      <c r="H23" t="str">
        <f>IFERROR(VLOOKUP(B23,RUS_proshl!$A$2:$F$300,4,FALSE),"0")</f>
        <v>0</v>
      </c>
      <c r="I23" t="str">
        <f>IFERROR(VLOOKUP(B23,RUS_proshl!$A$2:$F$300,5,FALSE),"0")</f>
        <v>0</v>
      </c>
      <c r="J23" t="str">
        <f>IFERROR(VLOOKUP(B23,RUS_proshl!$A$2:$F$300,6,FALSE),"0")</f>
        <v>0</v>
      </c>
      <c r="K23" s="32" t="str">
        <f>IFERROR(VLOOKUP(B23,matprof_proshl!$A$2:$F$300,3,FALSE),"0")</f>
        <v>0</v>
      </c>
      <c r="L23" s="32" t="str">
        <f>IFERROR(VLOOKUP(B23,matprof_proshl!$A$2:$F$300,4,FALSE),"0")</f>
        <v>0</v>
      </c>
      <c r="M23" s="32" t="str">
        <f>IFERROR(VLOOKUP(B23,matprof_proshl!$A$2:$F$300,5,FALSE),"0")</f>
        <v>0</v>
      </c>
      <c r="N23" s="32" t="str">
        <f>IFERROR(VLOOKUP(B23,matprof_proshl!$A$2:$F$300,6,FALSE),"0")</f>
        <v>0</v>
      </c>
      <c r="O23">
        <v>0</v>
      </c>
      <c r="P23" t="s">
        <v>68</v>
      </c>
      <c r="Q23">
        <v>0</v>
      </c>
      <c r="R23">
        <v>0</v>
      </c>
    </row>
    <row r="24" spans="1:18" x14ac:dyDescent="0.2">
      <c r="A24" s="41" t="s">
        <v>48</v>
      </c>
      <c r="B24" s="42">
        <v>31999</v>
      </c>
      <c r="C24" s="43" t="s">
        <v>143</v>
      </c>
      <c r="D24" s="32">
        <f>IFERROR(VLOOKUP(B24,rus_proshl_USPEH!$A$2:$F$300,3,FALSE),"0")</f>
        <v>6</v>
      </c>
      <c r="E24" s="32" t="str">
        <f>IFERROR(VLOOKUP(B24,matprof_proshl_USPEH!$A$2:$F$300,3,FALSE),"0")</f>
        <v>0</v>
      </c>
      <c r="G24" s="32">
        <f>IFERROR(VLOOKUP(B24,RUS_proshl!$A$2:$F$300,3,FALSE),"0")</f>
        <v>6</v>
      </c>
      <c r="H24" t="str">
        <f>IFERROR(VLOOKUP(B24,RUS_proshl!$A$2:$F$300,4,FALSE),"0")</f>
        <v>Русский язык</v>
      </c>
      <c r="I24" t="str">
        <f>IFERROR(VLOOKUP(B24,RUS_proshl!$A$2:$F$300,5,FALSE),"0")</f>
        <v>49.333333333333333</v>
      </c>
      <c r="J24">
        <f>IFERROR(VLOOKUP(B24,RUS_proshl!$A$2:$F$300,6,FALSE),"0")</f>
        <v>296</v>
      </c>
      <c r="K24" s="32">
        <f>IFERROR(VLOOKUP(B24,matprof_proshl!$A$2:$F$300,3,FALSE),"0")</f>
        <v>2</v>
      </c>
      <c r="L24" s="32" t="str">
        <f>IFERROR(VLOOKUP(B24,matprof_proshl!$A$2:$F$300,4,FALSE),"0")</f>
        <v>Математика профильная</v>
      </c>
      <c r="M24" s="32" t="str">
        <f>IFERROR(VLOOKUP(B24,matprof_proshl!$A$2:$F$300,5,FALSE),"0")</f>
        <v>11.000000000000000</v>
      </c>
      <c r="N24" s="32">
        <f>IFERROR(VLOOKUP(B24,matprof_proshl!$A$2:$F$300,6,FALSE),"0")</f>
        <v>22</v>
      </c>
      <c r="O24">
        <v>0</v>
      </c>
      <c r="P24" t="s">
        <v>68</v>
      </c>
      <c r="Q24">
        <v>0</v>
      </c>
      <c r="R24">
        <v>0</v>
      </c>
    </row>
    <row r="25" spans="1:18" x14ac:dyDescent="0.2">
      <c r="A25" s="41" t="s">
        <v>70</v>
      </c>
      <c r="B25" s="42">
        <v>50999</v>
      </c>
      <c r="C25" s="43" t="s">
        <v>5</v>
      </c>
      <c r="D25" s="32">
        <f>IFERROR(VLOOKUP(B25,rus_proshl_USPEH!$A$2:$F$300,3,FALSE),"0")</f>
        <v>67</v>
      </c>
      <c r="E25" s="32">
        <f>IFERROR(VLOOKUP(B25,matprof_proshl_USPEH!$A$2:$F$300,3,FALSE),"0")</f>
        <v>40</v>
      </c>
      <c r="G25" s="32">
        <f>IFERROR(VLOOKUP(B25,RUS_proshl!$A$2:$F$300,3,FALSE),"0")</f>
        <v>67</v>
      </c>
      <c r="H25" t="str">
        <f>IFERROR(VLOOKUP(B25,RUS_proshl!$A$2:$F$300,4,FALSE),"0")</f>
        <v>Русский язык</v>
      </c>
      <c r="I25" t="str">
        <f>IFERROR(VLOOKUP(B25,RUS_proshl!$A$2:$F$300,5,FALSE),"0")</f>
        <v>62.671641791044776</v>
      </c>
      <c r="J25">
        <f>IFERROR(VLOOKUP(B25,RUS_proshl!$A$2:$F$300,6,FALSE),"0")</f>
        <v>4199</v>
      </c>
      <c r="K25" s="32">
        <f>IFERROR(VLOOKUP(B25,matprof_proshl!$A$2:$F$300,3,FALSE),"0")</f>
        <v>62</v>
      </c>
      <c r="L25" s="32" t="str">
        <f>IFERROR(VLOOKUP(B25,matprof_proshl!$A$2:$F$300,4,FALSE),"0")</f>
        <v>Математика профильная</v>
      </c>
      <c r="M25" s="32" t="str">
        <f>IFERROR(VLOOKUP(B25,matprof_proshl!$A$2:$F$300,5,FALSE),"0")</f>
        <v>37.258064516129032</v>
      </c>
      <c r="N25" s="32">
        <f>IFERROR(VLOOKUP(B25,matprof_proshl!$A$2:$F$300,6,FALSE),"0")</f>
        <v>2310</v>
      </c>
      <c r="O25">
        <v>0</v>
      </c>
      <c r="P25" t="s">
        <v>68</v>
      </c>
      <c r="Q25">
        <v>0</v>
      </c>
      <c r="R25">
        <v>0</v>
      </c>
    </row>
  </sheetData>
  <sortState ref="A2:C25">
    <sortCondition ref="B2:B2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workbookViewId="0">
      <selection activeCell="B217" sqref="B217:F217"/>
    </sheetView>
  </sheetViews>
  <sheetFormatPr defaultRowHeight="12.75" x14ac:dyDescent="0.2"/>
  <cols>
    <col min="1" max="1" width="24" customWidth="1"/>
    <col min="2" max="2" width="11" bestFit="1" customWidth="1"/>
    <col min="3" max="3" width="68.140625" bestFit="1" customWidth="1"/>
    <col min="6" max="6" width="12.28515625" customWidth="1"/>
  </cols>
  <sheetData>
    <row r="1" spans="1:7" x14ac:dyDescent="0.2">
      <c r="A1" t="s">
        <v>61</v>
      </c>
      <c r="B1" t="s">
        <v>62</v>
      </c>
      <c r="C1" t="s">
        <v>63</v>
      </c>
      <c r="D1" t="s">
        <v>253</v>
      </c>
      <c r="E1" t="s">
        <v>64</v>
      </c>
      <c r="F1" t="s">
        <v>65</v>
      </c>
      <c r="G1" t="s">
        <v>66</v>
      </c>
    </row>
    <row r="2" spans="1:7" x14ac:dyDescent="0.2">
      <c r="A2" t="s">
        <v>30</v>
      </c>
      <c r="B2">
        <v>24001</v>
      </c>
      <c r="C2" t="s">
        <v>170</v>
      </c>
      <c r="D2">
        <v>15</v>
      </c>
      <c r="E2" t="s">
        <v>7</v>
      </c>
      <c r="F2" t="s">
        <v>310</v>
      </c>
      <c r="G2">
        <v>865</v>
      </c>
    </row>
    <row r="3" spans="1:7" x14ac:dyDescent="0.2">
      <c r="A3" t="s">
        <v>30</v>
      </c>
      <c r="B3">
        <v>24002</v>
      </c>
      <c r="C3" t="s">
        <v>171</v>
      </c>
      <c r="D3">
        <v>16</v>
      </c>
      <c r="E3" t="s">
        <v>7</v>
      </c>
      <c r="F3" t="s">
        <v>378</v>
      </c>
      <c r="G3">
        <v>1099</v>
      </c>
    </row>
    <row r="4" spans="1:7" x14ac:dyDescent="0.2">
      <c r="A4" t="s">
        <v>30</v>
      </c>
      <c r="B4">
        <v>24005</v>
      </c>
      <c r="C4" t="s">
        <v>172</v>
      </c>
      <c r="D4">
        <v>1</v>
      </c>
      <c r="E4" t="s">
        <v>7</v>
      </c>
      <c r="F4" t="s">
        <v>102</v>
      </c>
      <c r="G4">
        <v>57</v>
      </c>
    </row>
    <row r="5" spans="1:7" x14ac:dyDescent="0.2">
      <c r="A5" t="s">
        <v>11</v>
      </c>
      <c r="B5">
        <v>3002</v>
      </c>
      <c r="C5" t="s">
        <v>379</v>
      </c>
      <c r="D5">
        <v>4</v>
      </c>
      <c r="E5" t="s">
        <v>7</v>
      </c>
      <c r="F5" t="s">
        <v>131</v>
      </c>
      <c r="G5">
        <v>202</v>
      </c>
    </row>
    <row r="6" spans="1:7" x14ac:dyDescent="0.2">
      <c r="A6" t="s">
        <v>11</v>
      </c>
      <c r="B6">
        <v>3008</v>
      </c>
      <c r="C6" t="s">
        <v>318</v>
      </c>
      <c r="D6">
        <v>1</v>
      </c>
      <c r="E6" t="s">
        <v>7</v>
      </c>
      <c r="F6" t="s">
        <v>380</v>
      </c>
      <c r="G6">
        <v>61</v>
      </c>
    </row>
    <row r="7" spans="1:7" x14ac:dyDescent="0.2">
      <c r="A7" t="s">
        <v>11</v>
      </c>
      <c r="B7">
        <v>3009</v>
      </c>
      <c r="C7" t="s">
        <v>173</v>
      </c>
      <c r="D7">
        <v>7</v>
      </c>
      <c r="E7" t="s">
        <v>7</v>
      </c>
      <c r="F7" t="s">
        <v>381</v>
      </c>
      <c r="G7">
        <v>431</v>
      </c>
    </row>
    <row r="8" spans="1:7" x14ac:dyDescent="0.2">
      <c r="A8" t="s">
        <v>11</v>
      </c>
      <c r="B8">
        <v>3010</v>
      </c>
      <c r="C8" t="s">
        <v>174</v>
      </c>
      <c r="D8">
        <v>9</v>
      </c>
      <c r="E8" t="s">
        <v>7</v>
      </c>
      <c r="F8" t="s">
        <v>310</v>
      </c>
      <c r="G8">
        <v>519</v>
      </c>
    </row>
    <row r="9" spans="1:7" x14ac:dyDescent="0.2">
      <c r="A9" t="s">
        <v>11</v>
      </c>
      <c r="B9">
        <v>3011</v>
      </c>
      <c r="C9" t="s">
        <v>175</v>
      </c>
      <c r="D9">
        <v>6</v>
      </c>
      <c r="E9" t="s">
        <v>7</v>
      </c>
      <c r="F9" t="s">
        <v>275</v>
      </c>
      <c r="G9">
        <v>382</v>
      </c>
    </row>
    <row r="10" spans="1:7" x14ac:dyDescent="0.2">
      <c r="A10" t="s">
        <v>11</v>
      </c>
      <c r="B10">
        <v>3013</v>
      </c>
      <c r="C10" t="s">
        <v>176</v>
      </c>
      <c r="D10">
        <v>6</v>
      </c>
      <c r="E10" t="s">
        <v>7</v>
      </c>
      <c r="F10" t="s">
        <v>382</v>
      </c>
      <c r="G10">
        <v>467</v>
      </c>
    </row>
    <row r="11" spans="1:7" x14ac:dyDescent="0.2">
      <c r="A11" t="s">
        <v>11</v>
      </c>
      <c r="B11">
        <v>3014</v>
      </c>
      <c r="C11" t="s">
        <v>177</v>
      </c>
      <c r="D11">
        <v>5</v>
      </c>
      <c r="E11" t="s">
        <v>7</v>
      </c>
      <c r="F11" t="s">
        <v>383</v>
      </c>
      <c r="G11">
        <v>308</v>
      </c>
    </row>
    <row r="12" spans="1:7" x14ac:dyDescent="0.2">
      <c r="A12" t="s">
        <v>11</v>
      </c>
      <c r="B12">
        <v>3015</v>
      </c>
      <c r="C12" t="s">
        <v>178</v>
      </c>
      <c r="D12">
        <v>10</v>
      </c>
      <c r="E12" t="s">
        <v>7</v>
      </c>
      <c r="F12" t="s">
        <v>119</v>
      </c>
      <c r="G12">
        <v>680</v>
      </c>
    </row>
    <row r="13" spans="1:7" x14ac:dyDescent="0.2">
      <c r="A13" t="s">
        <v>11</v>
      </c>
      <c r="B13">
        <v>3016</v>
      </c>
      <c r="C13" t="s">
        <v>319</v>
      </c>
      <c r="D13">
        <v>6</v>
      </c>
      <c r="E13" t="s">
        <v>7</v>
      </c>
      <c r="F13" t="s">
        <v>140</v>
      </c>
      <c r="G13">
        <v>348</v>
      </c>
    </row>
    <row r="14" spans="1:7" x14ac:dyDescent="0.2">
      <c r="A14" t="s">
        <v>11</v>
      </c>
      <c r="B14">
        <v>3101</v>
      </c>
      <c r="C14" t="s">
        <v>180</v>
      </c>
      <c r="D14">
        <v>18</v>
      </c>
      <c r="E14" t="s">
        <v>7</v>
      </c>
      <c r="F14" t="s">
        <v>311</v>
      </c>
      <c r="G14">
        <v>1272</v>
      </c>
    </row>
    <row r="15" spans="1:7" x14ac:dyDescent="0.2">
      <c r="A15" t="s">
        <v>11</v>
      </c>
      <c r="B15">
        <v>3102</v>
      </c>
      <c r="C15" t="s">
        <v>320</v>
      </c>
      <c r="D15">
        <v>15</v>
      </c>
      <c r="E15" t="s">
        <v>7</v>
      </c>
      <c r="F15" t="s">
        <v>383</v>
      </c>
      <c r="G15">
        <v>924</v>
      </c>
    </row>
    <row r="16" spans="1:7" x14ac:dyDescent="0.2">
      <c r="A16" t="s">
        <v>11</v>
      </c>
      <c r="B16">
        <v>3103</v>
      </c>
      <c r="C16" t="s">
        <v>181</v>
      </c>
      <c r="D16">
        <v>11</v>
      </c>
      <c r="E16" t="s">
        <v>7</v>
      </c>
      <c r="F16" t="s">
        <v>384</v>
      </c>
      <c r="G16">
        <v>745</v>
      </c>
    </row>
    <row r="17" spans="1:7" x14ac:dyDescent="0.2">
      <c r="A17" t="s">
        <v>11</v>
      </c>
      <c r="B17">
        <v>3104</v>
      </c>
      <c r="C17" t="s">
        <v>385</v>
      </c>
      <c r="D17">
        <v>15</v>
      </c>
      <c r="E17" t="s">
        <v>7</v>
      </c>
      <c r="F17" t="s">
        <v>386</v>
      </c>
      <c r="G17">
        <v>1197</v>
      </c>
    </row>
    <row r="18" spans="1:7" x14ac:dyDescent="0.2">
      <c r="A18" t="s">
        <v>12</v>
      </c>
      <c r="B18">
        <v>4001</v>
      </c>
      <c r="C18" t="s">
        <v>81</v>
      </c>
      <c r="D18">
        <v>4</v>
      </c>
      <c r="E18" t="s">
        <v>7</v>
      </c>
      <c r="F18" t="s">
        <v>375</v>
      </c>
      <c r="G18">
        <v>213</v>
      </c>
    </row>
    <row r="19" spans="1:7" x14ac:dyDescent="0.2">
      <c r="A19" t="s">
        <v>12</v>
      </c>
      <c r="B19">
        <v>4002</v>
      </c>
      <c r="C19" t="s">
        <v>266</v>
      </c>
      <c r="D19">
        <v>24</v>
      </c>
      <c r="E19" t="s">
        <v>7</v>
      </c>
      <c r="F19" t="s">
        <v>387</v>
      </c>
      <c r="G19">
        <v>1769</v>
      </c>
    </row>
    <row r="20" spans="1:7" x14ac:dyDescent="0.2">
      <c r="A20" t="s">
        <v>12</v>
      </c>
      <c r="B20">
        <v>4003</v>
      </c>
      <c r="C20" t="s">
        <v>267</v>
      </c>
      <c r="D20">
        <v>5</v>
      </c>
      <c r="E20" t="s">
        <v>7</v>
      </c>
      <c r="F20" t="s">
        <v>388</v>
      </c>
      <c r="G20">
        <v>238</v>
      </c>
    </row>
    <row r="21" spans="1:7" x14ac:dyDescent="0.2">
      <c r="A21" t="s">
        <v>12</v>
      </c>
      <c r="B21">
        <v>4005</v>
      </c>
      <c r="C21" t="s">
        <v>321</v>
      </c>
      <c r="D21">
        <v>2</v>
      </c>
      <c r="E21" t="s">
        <v>7</v>
      </c>
      <c r="F21" t="s">
        <v>363</v>
      </c>
      <c r="G21">
        <v>92</v>
      </c>
    </row>
    <row r="22" spans="1:7" x14ac:dyDescent="0.2">
      <c r="A22" t="s">
        <v>12</v>
      </c>
      <c r="B22">
        <v>4006</v>
      </c>
      <c r="C22" t="s">
        <v>31</v>
      </c>
      <c r="D22">
        <v>10</v>
      </c>
      <c r="E22" t="s">
        <v>7</v>
      </c>
      <c r="F22" t="s">
        <v>254</v>
      </c>
      <c r="G22">
        <v>556</v>
      </c>
    </row>
    <row r="23" spans="1:7" x14ac:dyDescent="0.2">
      <c r="A23" t="s">
        <v>12</v>
      </c>
      <c r="B23">
        <v>4007</v>
      </c>
      <c r="C23" t="s">
        <v>389</v>
      </c>
      <c r="D23">
        <v>3</v>
      </c>
      <c r="E23" t="s">
        <v>7</v>
      </c>
      <c r="F23" t="s">
        <v>121</v>
      </c>
      <c r="G23">
        <v>213</v>
      </c>
    </row>
    <row r="24" spans="1:7" x14ac:dyDescent="0.2">
      <c r="A24" t="s">
        <v>12</v>
      </c>
      <c r="B24">
        <v>4008</v>
      </c>
      <c r="C24" t="s">
        <v>322</v>
      </c>
      <c r="D24">
        <v>2</v>
      </c>
      <c r="E24" t="s">
        <v>7</v>
      </c>
      <c r="F24" t="s">
        <v>136</v>
      </c>
      <c r="G24">
        <v>100</v>
      </c>
    </row>
    <row r="25" spans="1:7" x14ac:dyDescent="0.2">
      <c r="A25" t="s">
        <v>12</v>
      </c>
      <c r="B25">
        <v>4010</v>
      </c>
      <c r="C25" t="s">
        <v>390</v>
      </c>
      <c r="D25">
        <v>2</v>
      </c>
      <c r="E25" t="s">
        <v>7</v>
      </c>
      <c r="F25" t="s">
        <v>260</v>
      </c>
      <c r="G25">
        <v>123</v>
      </c>
    </row>
    <row r="26" spans="1:7" x14ac:dyDescent="0.2">
      <c r="A26" t="s">
        <v>12</v>
      </c>
      <c r="B26">
        <v>4012</v>
      </c>
      <c r="C26" t="s">
        <v>233</v>
      </c>
      <c r="D26">
        <v>5</v>
      </c>
      <c r="E26" t="s">
        <v>7</v>
      </c>
      <c r="F26" t="s">
        <v>391</v>
      </c>
      <c r="G26">
        <v>211</v>
      </c>
    </row>
    <row r="27" spans="1:7" x14ac:dyDescent="0.2">
      <c r="A27" t="s">
        <v>69</v>
      </c>
      <c r="B27">
        <v>2002</v>
      </c>
      <c r="C27" t="s">
        <v>159</v>
      </c>
      <c r="D27">
        <v>43</v>
      </c>
      <c r="E27" t="s">
        <v>7</v>
      </c>
      <c r="F27" t="s">
        <v>392</v>
      </c>
      <c r="G27">
        <v>3316</v>
      </c>
    </row>
    <row r="28" spans="1:7" x14ac:dyDescent="0.2">
      <c r="A28" t="s">
        <v>69</v>
      </c>
      <c r="B28">
        <v>2003</v>
      </c>
      <c r="C28" t="s">
        <v>160</v>
      </c>
      <c r="D28">
        <v>79</v>
      </c>
      <c r="E28" t="s">
        <v>7</v>
      </c>
      <c r="F28" t="s">
        <v>393</v>
      </c>
      <c r="G28">
        <v>5977</v>
      </c>
    </row>
    <row r="29" spans="1:7" x14ac:dyDescent="0.2">
      <c r="A29" t="s">
        <v>69</v>
      </c>
      <c r="B29">
        <v>2004</v>
      </c>
      <c r="C29" t="s">
        <v>161</v>
      </c>
      <c r="D29">
        <v>47</v>
      </c>
      <c r="E29" t="s">
        <v>7</v>
      </c>
      <c r="F29" t="s">
        <v>394</v>
      </c>
      <c r="G29">
        <v>3432</v>
      </c>
    </row>
    <row r="30" spans="1:7" x14ac:dyDescent="0.2">
      <c r="A30" t="s">
        <v>69</v>
      </c>
      <c r="B30">
        <v>2006</v>
      </c>
      <c r="C30" t="s">
        <v>395</v>
      </c>
      <c r="D30">
        <v>18</v>
      </c>
      <c r="E30" t="s">
        <v>7</v>
      </c>
      <c r="F30" t="s">
        <v>258</v>
      </c>
      <c r="G30">
        <v>1233</v>
      </c>
    </row>
    <row r="31" spans="1:7" x14ac:dyDescent="0.2">
      <c r="A31" t="s">
        <v>69</v>
      </c>
      <c r="B31">
        <v>2009</v>
      </c>
      <c r="C31" t="s">
        <v>396</v>
      </c>
      <c r="D31">
        <v>21</v>
      </c>
      <c r="E31" t="s">
        <v>7</v>
      </c>
      <c r="F31" t="s">
        <v>397</v>
      </c>
      <c r="G31">
        <v>1510</v>
      </c>
    </row>
    <row r="32" spans="1:7" x14ac:dyDescent="0.2">
      <c r="A32" t="s">
        <v>69</v>
      </c>
      <c r="B32">
        <v>2011</v>
      </c>
      <c r="C32" t="s">
        <v>162</v>
      </c>
      <c r="D32">
        <v>71</v>
      </c>
      <c r="E32" t="s">
        <v>7</v>
      </c>
      <c r="F32" t="s">
        <v>398</v>
      </c>
      <c r="G32">
        <v>5706</v>
      </c>
    </row>
    <row r="33" spans="1:7" x14ac:dyDescent="0.2">
      <c r="A33" t="s">
        <v>69</v>
      </c>
      <c r="B33">
        <v>2012</v>
      </c>
      <c r="C33" t="s">
        <v>163</v>
      </c>
      <c r="D33">
        <v>28</v>
      </c>
      <c r="E33" t="s">
        <v>7</v>
      </c>
      <c r="F33" t="s">
        <v>399</v>
      </c>
      <c r="G33">
        <v>1909</v>
      </c>
    </row>
    <row r="34" spans="1:7" x14ac:dyDescent="0.2">
      <c r="A34" t="s">
        <v>69</v>
      </c>
      <c r="B34">
        <v>2016</v>
      </c>
      <c r="C34" t="s">
        <v>164</v>
      </c>
      <c r="D34">
        <v>39</v>
      </c>
      <c r="E34" t="s">
        <v>7</v>
      </c>
      <c r="F34" t="s">
        <v>400</v>
      </c>
      <c r="G34">
        <v>2702</v>
      </c>
    </row>
    <row r="35" spans="1:7" x14ac:dyDescent="0.2">
      <c r="A35" t="s">
        <v>69</v>
      </c>
      <c r="B35">
        <v>2017</v>
      </c>
      <c r="C35" t="s">
        <v>165</v>
      </c>
      <c r="D35">
        <v>13</v>
      </c>
      <c r="E35" t="s">
        <v>7</v>
      </c>
      <c r="F35" t="s">
        <v>401</v>
      </c>
      <c r="G35">
        <v>824</v>
      </c>
    </row>
    <row r="36" spans="1:7" x14ac:dyDescent="0.2">
      <c r="A36" t="s">
        <v>69</v>
      </c>
      <c r="B36">
        <v>2019</v>
      </c>
      <c r="C36" t="s">
        <v>269</v>
      </c>
      <c r="D36">
        <v>47</v>
      </c>
      <c r="E36" t="s">
        <v>7</v>
      </c>
      <c r="F36" t="s">
        <v>402</v>
      </c>
      <c r="G36">
        <v>3460</v>
      </c>
    </row>
    <row r="37" spans="1:7" x14ac:dyDescent="0.2">
      <c r="A37" t="s">
        <v>69</v>
      </c>
      <c r="B37">
        <v>2022</v>
      </c>
      <c r="C37" t="s">
        <v>166</v>
      </c>
      <c r="D37">
        <v>13</v>
      </c>
      <c r="E37" t="s">
        <v>7</v>
      </c>
      <c r="F37" t="s">
        <v>403</v>
      </c>
      <c r="G37">
        <v>865</v>
      </c>
    </row>
    <row r="38" spans="1:7" x14ac:dyDescent="0.2">
      <c r="A38" t="s">
        <v>69</v>
      </c>
      <c r="B38">
        <v>2023</v>
      </c>
      <c r="C38" t="s">
        <v>167</v>
      </c>
      <c r="D38">
        <v>15</v>
      </c>
      <c r="E38" t="s">
        <v>7</v>
      </c>
      <c r="F38" t="s">
        <v>404</v>
      </c>
      <c r="G38">
        <v>994</v>
      </c>
    </row>
    <row r="39" spans="1:7" x14ac:dyDescent="0.2">
      <c r="A39" t="s">
        <v>48</v>
      </c>
      <c r="B39">
        <v>31001</v>
      </c>
      <c r="C39" t="s">
        <v>82</v>
      </c>
      <c r="D39">
        <v>19</v>
      </c>
      <c r="E39" t="s">
        <v>7</v>
      </c>
      <c r="F39" t="s">
        <v>405</v>
      </c>
      <c r="G39">
        <v>1372</v>
      </c>
    </row>
    <row r="40" spans="1:7" x14ac:dyDescent="0.2">
      <c r="A40" t="s">
        <v>48</v>
      </c>
      <c r="B40">
        <v>31002</v>
      </c>
      <c r="C40" t="s">
        <v>179</v>
      </c>
      <c r="D40">
        <v>18</v>
      </c>
      <c r="E40" t="s">
        <v>7</v>
      </c>
      <c r="F40" t="s">
        <v>406</v>
      </c>
      <c r="G40">
        <v>1227</v>
      </c>
    </row>
    <row r="41" spans="1:7" x14ac:dyDescent="0.2">
      <c r="A41" t="s">
        <v>48</v>
      </c>
      <c r="B41">
        <v>31004</v>
      </c>
      <c r="C41" t="s">
        <v>83</v>
      </c>
      <c r="D41">
        <v>3</v>
      </c>
      <c r="E41" t="s">
        <v>7</v>
      </c>
      <c r="F41" t="s">
        <v>109</v>
      </c>
      <c r="G41">
        <v>246</v>
      </c>
    </row>
    <row r="42" spans="1:7" x14ac:dyDescent="0.2">
      <c r="A42" t="s">
        <v>70</v>
      </c>
      <c r="B42">
        <v>50001</v>
      </c>
      <c r="C42" t="s">
        <v>407</v>
      </c>
      <c r="D42">
        <v>87</v>
      </c>
      <c r="E42" t="s">
        <v>7</v>
      </c>
      <c r="F42" t="s">
        <v>408</v>
      </c>
      <c r="G42">
        <v>6474</v>
      </c>
    </row>
    <row r="43" spans="1:7" x14ac:dyDescent="0.2">
      <c r="A43" t="s">
        <v>70</v>
      </c>
      <c r="B43">
        <v>50002</v>
      </c>
      <c r="C43" t="s">
        <v>84</v>
      </c>
      <c r="D43">
        <v>10</v>
      </c>
      <c r="E43" t="s">
        <v>7</v>
      </c>
      <c r="F43" t="s">
        <v>124</v>
      </c>
      <c r="G43">
        <v>750</v>
      </c>
    </row>
    <row r="44" spans="1:7" x14ac:dyDescent="0.2">
      <c r="A44" t="s">
        <v>70</v>
      </c>
      <c r="B44">
        <v>50006</v>
      </c>
      <c r="C44" t="s">
        <v>409</v>
      </c>
      <c r="D44">
        <v>23</v>
      </c>
      <c r="E44" t="s">
        <v>7</v>
      </c>
      <c r="F44" t="s">
        <v>410</v>
      </c>
      <c r="G44">
        <v>1374</v>
      </c>
    </row>
    <row r="45" spans="1:7" x14ac:dyDescent="0.2">
      <c r="A45" t="s">
        <v>70</v>
      </c>
      <c r="B45">
        <v>50007</v>
      </c>
      <c r="C45" t="s">
        <v>270</v>
      </c>
      <c r="D45">
        <v>79</v>
      </c>
      <c r="E45" t="s">
        <v>7</v>
      </c>
      <c r="F45" t="s">
        <v>411</v>
      </c>
      <c r="G45">
        <v>5896</v>
      </c>
    </row>
    <row r="46" spans="1:7" x14ac:dyDescent="0.2">
      <c r="A46" t="s">
        <v>70</v>
      </c>
      <c r="B46">
        <v>50015</v>
      </c>
      <c r="C46" t="s">
        <v>183</v>
      </c>
      <c r="D46">
        <v>47</v>
      </c>
      <c r="E46" t="s">
        <v>7</v>
      </c>
      <c r="F46" t="s">
        <v>412</v>
      </c>
      <c r="G46">
        <v>3271</v>
      </c>
    </row>
    <row r="47" spans="1:7" x14ac:dyDescent="0.2">
      <c r="A47" t="s">
        <v>70</v>
      </c>
      <c r="B47">
        <v>50021</v>
      </c>
      <c r="C47" t="s">
        <v>185</v>
      </c>
      <c r="D47">
        <v>41</v>
      </c>
      <c r="E47" t="s">
        <v>7</v>
      </c>
      <c r="F47" t="s">
        <v>413</v>
      </c>
      <c r="G47">
        <v>2770</v>
      </c>
    </row>
    <row r="48" spans="1:7" x14ac:dyDescent="0.2">
      <c r="A48" t="s">
        <v>70</v>
      </c>
      <c r="B48">
        <v>50028</v>
      </c>
      <c r="C48" t="s">
        <v>186</v>
      </c>
      <c r="D48">
        <v>42</v>
      </c>
      <c r="E48" t="s">
        <v>7</v>
      </c>
      <c r="F48" t="s">
        <v>414</v>
      </c>
      <c r="G48">
        <v>2987</v>
      </c>
    </row>
    <row r="49" spans="1:7" x14ac:dyDescent="0.2">
      <c r="A49" t="s">
        <v>70</v>
      </c>
      <c r="B49">
        <v>50029</v>
      </c>
      <c r="C49" t="s">
        <v>187</v>
      </c>
      <c r="D49">
        <v>8</v>
      </c>
      <c r="E49" t="s">
        <v>7</v>
      </c>
      <c r="F49" t="s">
        <v>259</v>
      </c>
      <c r="G49">
        <v>450</v>
      </c>
    </row>
    <row r="50" spans="1:7" x14ac:dyDescent="0.2">
      <c r="A50" t="s">
        <v>70</v>
      </c>
      <c r="B50">
        <v>50032</v>
      </c>
      <c r="C50" t="s">
        <v>415</v>
      </c>
      <c r="D50">
        <v>14</v>
      </c>
      <c r="E50" t="s">
        <v>7</v>
      </c>
      <c r="F50" t="s">
        <v>381</v>
      </c>
      <c r="G50">
        <v>862</v>
      </c>
    </row>
    <row r="51" spans="1:7" x14ac:dyDescent="0.2">
      <c r="A51" t="s">
        <v>70</v>
      </c>
      <c r="B51">
        <v>50056</v>
      </c>
      <c r="C51" t="s">
        <v>190</v>
      </c>
      <c r="D51">
        <v>12</v>
      </c>
      <c r="E51" t="s">
        <v>7</v>
      </c>
      <c r="F51" t="s">
        <v>416</v>
      </c>
      <c r="G51">
        <v>778</v>
      </c>
    </row>
    <row r="52" spans="1:7" x14ac:dyDescent="0.2">
      <c r="A52" t="s">
        <v>70</v>
      </c>
      <c r="B52">
        <v>50057</v>
      </c>
      <c r="C52" t="s">
        <v>191</v>
      </c>
      <c r="D52">
        <v>26</v>
      </c>
      <c r="E52" t="s">
        <v>7</v>
      </c>
      <c r="F52" t="s">
        <v>417</v>
      </c>
      <c r="G52">
        <v>1687</v>
      </c>
    </row>
    <row r="53" spans="1:7" x14ac:dyDescent="0.2">
      <c r="A53" t="s">
        <v>70</v>
      </c>
      <c r="B53">
        <v>50063</v>
      </c>
      <c r="C53" t="s">
        <v>193</v>
      </c>
      <c r="D53">
        <v>62</v>
      </c>
      <c r="E53" t="s">
        <v>7</v>
      </c>
      <c r="F53" t="s">
        <v>418</v>
      </c>
      <c r="G53">
        <v>4773</v>
      </c>
    </row>
    <row r="54" spans="1:7" x14ac:dyDescent="0.2">
      <c r="A54" t="s">
        <v>70</v>
      </c>
      <c r="B54">
        <v>50101</v>
      </c>
      <c r="C54" t="s">
        <v>419</v>
      </c>
      <c r="D54">
        <v>19</v>
      </c>
      <c r="E54" t="s">
        <v>7</v>
      </c>
      <c r="F54" t="s">
        <v>420</v>
      </c>
      <c r="G54">
        <v>1416</v>
      </c>
    </row>
    <row r="55" spans="1:7" x14ac:dyDescent="0.2">
      <c r="A55" t="s">
        <v>70</v>
      </c>
      <c r="B55">
        <v>50201</v>
      </c>
      <c r="C55" t="s">
        <v>421</v>
      </c>
      <c r="D55">
        <v>108</v>
      </c>
      <c r="E55" t="s">
        <v>7</v>
      </c>
      <c r="F55" t="s">
        <v>422</v>
      </c>
      <c r="G55">
        <v>8118</v>
      </c>
    </row>
    <row r="56" spans="1:7" x14ac:dyDescent="0.2">
      <c r="A56" t="s">
        <v>70</v>
      </c>
      <c r="B56">
        <v>50203</v>
      </c>
      <c r="C56" t="s">
        <v>195</v>
      </c>
      <c r="D56">
        <v>55</v>
      </c>
      <c r="E56" t="s">
        <v>7</v>
      </c>
      <c r="F56" t="s">
        <v>423</v>
      </c>
      <c r="G56">
        <v>4097</v>
      </c>
    </row>
    <row r="57" spans="1:7" x14ac:dyDescent="0.2">
      <c r="A57" t="s">
        <v>70</v>
      </c>
      <c r="B57">
        <v>50219</v>
      </c>
      <c r="C57" t="s">
        <v>196</v>
      </c>
      <c r="D57">
        <v>285</v>
      </c>
      <c r="E57" t="s">
        <v>7</v>
      </c>
      <c r="F57" t="s">
        <v>424</v>
      </c>
      <c r="G57">
        <v>19194</v>
      </c>
    </row>
    <row r="58" spans="1:7" x14ac:dyDescent="0.2">
      <c r="A58" t="s">
        <v>70</v>
      </c>
      <c r="B58">
        <v>50238</v>
      </c>
      <c r="C58" t="s">
        <v>198</v>
      </c>
      <c r="D58">
        <v>77</v>
      </c>
      <c r="E58" t="s">
        <v>7</v>
      </c>
      <c r="F58" t="s">
        <v>425</v>
      </c>
      <c r="G58">
        <v>5654</v>
      </c>
    </row>
    <row r="59" spans="1:7" x14ac:dyDescent="0.2">
      <c r="A59" t="s">
        <v>70</v>
      </c>
      <c r="B59">
        <v>50300</v>
      </c>
      <c r="C59" t="s">
        <v>85</v>
      </c>
      <c r="D59">
        <v>8</v>
      </c>
      <c r="E59" t="s">
        <v>7</v>
      </c>
      <c r="F59" t="s">
        <v>353</v>
      </c>
      <c r="G59">
        <v>526</v>
      </c>
    </row>
    <row r="60" spans="1:7" x14ac:dyDescent="0.2">
      <c r="A60" t="s">
        <v>70</v>
      </c>
      <c r="B60">
        <v>51001</v>
      </c>
      <c r="C60" t="s">
        <v>199</v>
      </c>
      <c r="D60">
        <v>5</v>
      </c>
      <c r="E60" t="s">
        <v>7</v>
      </c>
      <c r="F60" t="s">
        <v>426</v>
      </c>
      <c r="G60">
        <v>316</v>
      </c>
    </row>
    <row r="61" spans="1:7" x14ac:dyDescent="0.2">
      <c r="A61" t="s">
        <v>70</v>
      </c>
      <c r="B61">
        <v>51002</v>
      </c>
      <c r="C61" t="s">
        <v>200</v>
      </c>
      <c r="D61">
        <v>14</v>
      </c>
      <c r="E61" t="s">
        <v>7</v>
      </c>
      <c r="F61" t="s">
        <v>427</v>
      </c>
      <c r="G61">
        <v>793</v>
      </c>
    </row>
    <row r="62" spans="1:7" x14ac:dyDescent="0.2">
      <c r="A62" t="s">
        <v>70</v>
      </c>
      <c r="B62">
        <v>51003</v>
      </c>
      <c r="C62" t="s">
        <v>201</v>
      </c>
      <c r="D62">
        <v>5</v>
      </c>
      <c r="E62" t="s">
        <v>7</v>
      </c>
      <c r="F62" t="s">
        <v>428</v>
      </c>
      <c r="G62">
        <v>328</v>
      </c>
    </row>
    <row r="63" spans="1:7" x14ac:dyDescent="0.2">
      <c r="A63" t="s">
        <v>70</v>
      </c>
      <c r="B63">
        <v>51004</v>
      </c>
      <c r="C63" t="s">
        <v>202</v>
      </c>
      <c r="D63">
        <v>105</v>
      </c>
      <c r="E63" t="s">
        <v>7</v>
      </c>
      <c r="F63" t="s">
        <v>429</v>
      </c>
      <c r="G63">
        <v>3747</v>
      </c>
    </row>
    <row r="64" spans="1:7" x14ac:dyDescent="0.2">
      <c r="A64" t="s">
        <v>70</v>
      </c>
      <c r="B64">
        <v>51007</v>
      </c>
      <c r="C64" t="s">
        <v>203</v>
      </c>
      <c r="D64">
        <v>29</v>
      </c>
      <c r="E64" t="s">
        <v>7</v>
      </c>
      <c r="F64" t="s">
        <v>430</v>
      </c>
      <c r="G64">
        <v>1604</v>
      </c>
    </row>
    <row r="65" spans="1:7" x14ac:dyDescent="0.2">
      <c r="A65" t="s">
        <v>70</v>
      </c>
      <c r="B65">
        <v>51008</v>
      </c>
      <c r="C65" t="s">
        <v>204</v>
      </c>
      <c r="D65">
        <v>7</v>
      </c>
      <c r="E65" t="s">
        <v>7</v>
      </c>
      <c r="F65" t="s">
        <v>431</v>
      </c>
      <c r="G65">
        <v>495</v>
      </c>
    </row>
    <row r="66" spans="1:7" x14ac:dyDescent="0.2">
      <c r="A66" t="s">
        <v>70</v>
      </c>
      <c r="B66">
        <v>51012</v>
      </c>
      <c r="C66" t="s">
        <v>205</v>
      </c>
      <c r="D66">
        <v>9</v>
      </c>
      <c r="E66" t="s">
        <v>7</v>
      </c>
      <c r="F66" t="s">
        <v>432</v>
      </c>
      <c r="G66">
        <v>510</v>
      </c>
    </row>
    <row r="67" spans="1:7" x14ac:dyDescent="0.2">
      <c r="A67" t="s">
        <v>70</v>
      </c>
      <c r="B67">
        <v>51013</v>
      </c>
      <c r="C67" t="s">
        <v>271</v>
      </c>
      <c r="D67">
        <v>49</v>
      </c>
      <c r="E67" t="s">
        <v>7</v>
      </c>
      <c r="F67" t="s">
        <v>433</v>
      </c>
      <c r="G67">
        <v>3546</v>
      </c>
    </row>
    <row r="68" spans="1:7" x14ac:dyDescent="0.2">
      <c r="A68" t="s">
        <v>70</v>
      </c>
      <c r="B68">
        <v>51024</v>
      </c>
      <c r="C68" t="s">
        <v>206</v>
      </c>
      <c r="D68">
        <v>30</v>
      </c>
      <c r="E68" t="s">
        <v>7</v>
      </c>
      <c r="F68" t="s">
        <v>434</v>
      </c>
      <c r="G68">
        <v>1887</v>
      </c>
    </row>
    <row r="69" spans="1:7" x14ac:dyDescent="0.2">
      <c r="A69" t="s">
        <v>70</v>
      </c>
      <c r="B69">
        <v>51025</v>
      </c>
      <c r="C69" t="s">
        <v>435</v>
      </c>
      <c r="D69">
        <v>20</v>
      </c>
      <c r="E69" t="s">
        <v>7</v>
      </c>
      <c r="F69" t="s">
        <v>436</v>
      </c>
      <c r="G69">
        <v>1331</v>
      </c>
    </row>
    <row r="70" spans="1:7" x14ac:dyDescent="0.2">
      <c r="A70" t="s">
        <v>70</v>
      </c>
      <c r="B70">
        <v>51027</v>
      </c>
      <c r="C70" t="s">
        <v>234</v>
      </c>
      <c r="D70">
        <v>15</v>
      </c>
      <c r="E70" t="s">
        <v>7</v>
      </c>
      <c r="F70" t="s">
        <v>113</v>
      </c>
      <c r="G70">
        <v>765</v>
      </c>
    </row>
    <row r="71" spans="1:7" x14ac:dyDescent="0.2">
      <c r="A71" t="s">
        <v>70</v>
      </c>
      <c r="B71">
        <v>51033</v>
      </c>
      <c r="C71" t="s">
        <v>77</v>
      </c>
      <c r="D71">
        <v>70</v>
      </c>
      <c r="E71" t="s">
        <v>7</v>
      </c>
      <c r="F71" t="s">
        <v>437</v>
      </c>
      <c r="G71">
        <v>5262</v>
      </c>
    </row>
    <row r="72" spans="1:7" x14ac:dyDescent="0.2">
      <c r="A72" t="s">
        <v>70</v>
      </c>
      <c r="B72">
        <v>51034</v>
      </c>
      <c r="C72" t="s">
        <v>207</v>
      </c>
      <c r="D72">
        <v>32</v>
      </c>
      <c r="E72" t="s">
        <v>7</v>
      </c>
      <c r="F72" t="s">
        <v>438</v>
      </c>
      <c r="G72">
        <v>2525</v>
      </c>
    </row>
    <row r="73" spans="1:7" x14ac:dyDescent="0.2">
      <c r="A73" t="s">
        <v>70</v>
      </c>
      <c r="B73">
        <v>51035</v>
      </c>
      <c r="C73" t="s">
        <v>208</v>
      </c>
      <c r="D73">
        <v>27</v>
      </c>
      <c r="E73" t="s">
        <v>7</v>
      </c>
      <c r="F73" t="s">
        <v>439</v>
      </c>
      <c r="G73">
        <v>1853</v>
      </c>
    </row>
    <row r="74" spans="1:7" x14ac:dyDescent="0.2">
      <c r="A74" t="s">
        <v>70</v>
      </c>
      <c r="B74">
        <v>51037</v>
      </c>
      <c r="C74" t="s">
        <v>209</v>
      </c>
      <c r="D74">
        <v>24</v>
      </c>
      <c r="E74" t="s">
        <v>7</v>
      </c>
      <c r="F74" t="s">
        <v>440</v>
      </c>
      <c r="G74">
        <v>1458</v>
      </c>
    </row>
    <row r="75" spans="1:7" x14ac:dyDescent="0.2">
      <c r="A75" t="s">
        <v>70</v>
      </c>
      <c r="B75">
        <v>51045</v>
      </c>
      <c r="C75" t="s">
        <v>210</v>
      </c>
      <c r="D75">
        <v>40</v>
      </c>
      <c r="E75" t="s">
        <v>7</v>
      </c>
      <c r="F75" t="s">
        <v>441</v>
      </c>
      <c r="G75">
        <v>2757</v>
      </c>
    </row>
    <row r="76" spans="1:7" x14ac:dyDescent="0.2">
      <c r="A76" t="s">
        <v>70</v>
      </c>
      <c r="B76">
        <v>51049</v>
      </c>
      <c r="C76" t="s">
        <v>442</v>
      </c>
      <c r="D76">
        <v>10</v>
      </c>
      <c r="E76" t="s">
        <v>7</v>
      </c>
      <c r="F76" t="s">
        <v>127</v>
      </c>
      <c r="G76">
        <v>600</v>
      </c>
    </row>
    <row r="77" spans="1:7" x14ac:dyDescent="0.2">
      <c r="A77" t="s">
        <v>70</v>
      </c>
      <c r="B77">
        <v>51051</v>
      </c>
      <c r="C77" t="s">
        <v>211</v>
      </c>
      <c r="D77">
        <v>38</v>
      </c>
      <c r="E77" t="s">
        <v>7</v>
      </c>
      <c r="F77" t="s">
        <v>443</v>
      </c>
      <c r="G77">
        <v>2463</v>
      </c>
    </row>
    <row r="78" spans="1:7" x14ac:dyDescent="0.2">
      <c r="A78" t="s">
        <v>70</v>
      </c>
      <c r="B78">
        <v>51052</v>
      </c>
      <c r="C78" t="s">
        <v>212</v>
      </c>
      <c r="D78">
        <v>36</v>
      </c>
      <c r="E78" t="s">
        <v>7</v>
      </c>
      <c r="F78" t="s">
        <v>444</v>
      </c>
      <c r="G78">
        <v>2425</v>
      </c>
    </row>
    <row r="79" spans="1:7" x14ac:dyDescent="0.2">
      <c r="A79" t="s">
        <v>70</v>
      </c>
      <c r="B79">
        <v>51053</v>
      </c>
      <c r="C79" t="s">
        <v>213</v>
      </c>
      <c r="D79">
        <v>17</v>
      </c>
      <c r="E79" t="s">
        <v>7</v>
      </c>
      <c r="F79" t="s">
        <v>445</v>
      </c>
      <c r="G79">
        <v>1104</v>
      </c>
    </row>
    <row r="80" spans="1:7" x14ac:dyDescent="0.2">
      <c r="A80" t="s">
        <v>70</v>
      </c>
      <c r="B80">
        <v>51055</v>
      </c>
      <c r="C80" t="s">
        <v>214</v>
      </c>
      <c r="D80">
        <v>12</v>
      </c>
      <c r="E80" t="s">
        <v>7</v>
      </c>
      <c r="F80" t="s">
        <v>446</v>
      </c>
      <c r="G80">
        <v>728</v>
      </c>
    </row>
    <row r="81" spans="1:7" x14ac:dyDescent="0.2">
      <c r="A81" t="s">
        <v>70</v>
      </c>
      <c r="B81">
        <v>51061</v>
      </c>
      <c r="C81" t="s">
        <v>447</v>
      </c>
      <c r="D81">
        <v>25</v>
      </c>
      <c r="E81" t="s">
        <v>7</v>
      </c>
      <c r="F81" t="s">
        <v>448</v>
      </c>
      <c r="G81">
        <v>1771</v>
      </c>
    </row>
    <row r="82" spans="1:7" x14ac:dyDescent="0.2">
      <c r="A82" t="s">
        <v>70</v>
      </c>
      <c r="B82">
        <v>51066</v>
      </c>
      <c r="C82" t="s">
        <v>215</v>
      </c>
      <c r="D82">
        <v>32</v>
      </c>
      <c r="E82" t="s">
        <v>7</v>
      </c>
      <c r="F82" t="s">
        <v>371</v>
      </c>
      <c r="G82">
        <v>2052</v>
      </c>
    </row>
    <row r="83" spans="1:7" x14ac:dyDescent="0.2">
      <c r="A83" t="s">
        <v>70</v>
      </c>
      <c r="B83">
        <v>51070</v>
      </c>
      <c r="C83" t="s">
        <v>216</v>
      </c>
      <c r="D83">
        <v>28</v>
      </c>
      <c r="E83" t="s">
        <v>7</v>
      </c>
      <c r="F83" t="s">
        <v>101</v>
      </c>
      <c r="G83">
        <v>1792</v>
      </c>
    </row>
    <row r="84" spans="1:7" x14ac:dyDescent="0.2">
      <c r="A84" t="s">
        <v>70</v>
      </c>
      <c r="B84">
        <v>51076</v>
      </c>
      <c r="C84" t="s">
        <v>327</v>
      </c>
      <c r="D84">
        <v>40</v>
      </c>
      <c r="E84" t="s">
        <v>7</v>
      </c>
      <c r="F84" t="s">
        <v>449</v>
      </c>
      <c r="G84">
        <v>2904</v>
      </c>
    </row>
    <row r="85" spans="1:7" x14ac:dyDescent="0.2">
      <c r="A85" t="s">
        <v>70</v>
      </c>
      <c r="B85">
        <v>51078</v>
      </c>
      <c r="C85" t="s">
        <v>217</v>
      </c>
      <c r="D85">
        <v>40</v>
      </c>
      <c r="E85" t="s">
        <v>7</v>
      </c>
      <c r="F85" t="s">
        <v>130</v>
      </c>
      <c r="G85">
        <v>2600</v>
      </c>
    </row>
    <row r="86" spans="1:7" x14ac:dyDescent="0.2">
      <c r="A86" t="s">
        <v>70</v>
      </c>
      <c r="B86">
        <v>51082</v>
      </c>
      <c r="C86" t="s">
        <v>450</v>
      </c>
      <c r="D86">
        <v>45</v>
      </c>
      <c r="E86" t="s">
        <v>7</v>
      </c>
      <c r="F86" t="s">
        <v>451</v>
      </c>
      <c r="G86">
        <v>3139</v>
      </c>
    </row>
    <row r="87" spans="1:7" x14ac:dyDescent="0.2">
      <c r="A87" t="s">
        <v>70</v>
      </c>
      <c r="B87">
        <v>51085</v>
      </c>
      <c r="C87" t="s">
        <v>452</v>
      </c>
      <c r="D87">
        <v>52</v>
      </c>
      <c r="E87" t="s">
        <v>7</v>
      </c>
      <c r="F87" t="s">
        <v>453</v>
      </c>
      <c r="G87">
        <v>3455</v>
      </c>
    </row>
    <row r="88" spans="1:7" x14ac:dyDescent="0.2">
      <c r="A88" t="s">
        <v>70</v>
      </c>
      <c r="B88">
        <v>51100</v>
      </c>
      <c r="C88" t="s">
        <v>328</v>
      </c>
      <c r="D88">
        <v>37</v>
      </c>
      <c r="E88" t="s">
        <v>7</v>
      </c>
      <c r="F88" t="s">
        <v>454</v>
      </c>
      <c r="G88">
        <v>2755</v>
      </c>
    </row>
    <row r="89" spans="1:7" x14ac:dyDescent="0.2">
      <c r="A89" t="s">
        <v>70</v>
      </c>
      <c r="B89">
        <v>52005</v>
      </c>
      <c r="C89" t="s">
        <v>455</v>
      </c>
      <c r="D89">
        <v>17</v>
      </c>
      <c r="E89" t="s">
        <v>7</v>
      </c>
      <c r="F89" t="s">
        <v>456</v>
      </c>
      <c r="G89">
        <v>1029</v>
      </c>
    </row>
    <row r="90" spans="1:7" x14ac:dyDescent="0.2">
      <c r="A90" t="s">
        <v>70</v>
      </c>
      <c r="B90">
        <v>52009</v>
      </c>
      <c r="C90" t="s">
        <v>457</v>
      </c>
      <c r="D90">
        <v>18</v>
      </c>
      <c r="E90" t="s">
        <v>7</v>
      </c>
      <c r="F90" t="s">
        <v>458</v>
      </c>
      <c r="G90">
        <v>1217</v>
      </c>
    </row>
    <row r="91" spans="1:7" x14ac:dyDescent="0.2">
      <c r="A91" t="s">
        <v>70</v>
      </c>
      <c r="B91">
        <v>52017</v>
      </c>
      <c r="C91" t="s">
        <v>218</v>
      </c>
      <c r="D91">
        <v>30</v>
      </c>
      <c r="E91" t="s">
        <v>7</v>
      </c>
      <c r="F91" t="s">
        <v>122</v>
      </c>
      <c r="G91">
        <v>1875</v>
      </c>
    </row>
    <row r="92" spans="1:7" x14ac:dyDescent="0.2">
      <c r="A92" t="s">
        <v>70</v>
      </c>
      <c r="B92">
        <v>52020</v>
      </c>
      <c r="C92" t="s">
        <v>459</v>
      </c>
      <c r="D92">
        <v>76</v>
      </c>
      <c r="E92" t="s">
        <v>7</v>
      </c>
      <c r="F92" t="s">
        <v>460</v>
      </c>
      <c r="G92">
        <v>5991</v>
      </c>
    </row>
    <row r="93" spans="1:7" x14ac:dyDescent="0.2">
      <c r="A93" t="s">
        <v>70</v>
      </c>
      <c r="B93">
        <v>52022</v>
      </c>
      <c r="C93" t="s">
        <v>219</v>
      </c>
      <c r="D93">
        <v>25</v>
      </c>
      <c r="E93" t="s">
        <v>7</v>
      </c>
      <c r="F93" t="s">
        <v>461</v>
      </c>
      <c r="G93">
        <v>1861</v>
      </c>
    </row>
    <row r="94" spans="1:7" x14ac:dyDescent="0.2">
      <c r="A94" t="s">
        <v>70</v>
      </c>
      <c r="B94">
        <v>52041</v>
      </c>
      <c r="C94" t="s">
        <v>462</v>
      </c>
      <c r="D94">
        <v>24</v>
      </c>
      <c r="E94" t="s">
        <v>7</v>
      </c>
      <c r="F94" t="s">
        <v>463</v>
      </c>
      <c r="G94">
        <v>1485</v>
      </c>
    </row>
    <row r="95" spans="1:7" x14ac:dyDescent="0.2">
      <c r="A95" t="s">
        <v>70</v>
      </c>
      <c r="B95">
        <v>52042</v>
      </c>
      <c r="C95" t="s">
        <v>220</v>
      </c>
      <c r="D95">
        <v>24</v>
      </c>
      <c r="E95" t="s">
        <v>7</v>
      </c>
      <c r="F95" t="s">
        <v>464</v>
      </c>
      <c r="G95">
        <v>1505</v>
      </c>
    </row>
    <row r="96" spans="1:7" x14ac:dyDescent="0.2">
      <c r="A96" t="s">
        <v>70</v>
      </c>
      <c r="B96">
        <v>52044</v>
      </c>
      <c r="C96" t="s">
        <v>78</v>
      </c>
      <c r="D96">
        <v>56</v>
      </c>
      <c r="E96" t="s">
        <v>7</v>
      </c>
      <c r="F96" t="s">
        <v>465</v>
      </c>
      <c r="G96">
        <v>3772</v>
      </c>
    </row>
    <row r="97" spans="1:7" x14ac:dyDescent="0.2">
      <c r="A97" t="s">
        <v>70</v>
      </c>
      <c r="B97">
        <v>52050</v>
      </c>
      <c r="C97" t="s">
        <v>221</v>
      </c>
      <c r="D97">
        <v>14</v>
      </c>
      <c r="E97" t="s">
        <v>7</v>
      </c>
      <c r="F97" t="s">
        <v>466</v>
      </c>
      <c r="G97">
        <v>886</v>
      </c>
    </row>
    <row r="98" spans="1:7" x14ac:dyDescent="0.2">
      <c r="A98" t="s">
        <v>70</v>
      </c>
      <c r="B98">
        <v>52059</v>
      </c>
      <c r="C98" t="s">
        <v>79</v>
      </c>
      <c r="D98">
        <v>28</v>
      </c>
      <c r="E98" t="s">
        <v>7</v>
      </c>
      <c r="F98" t="s">
        <v>467</v>
      </c>
      <c r="G98">
        <v>2090</v>
      </c>
    </row>
    <row r="99" spans="1:7" x14ac:dyDescent="0.2">
      <c r="A99" t="s">
        <v>70</v>
      </c>
      <c r="B99">
        <v>52063</v>
      </c>
      <c r="C99" t="s">
        <v>235</v>
      </c>
      <c r="D99">
        <v>29</v>
      </c>
      <c r="E99" t="s">
        <v>7</v>
      </c>
      <c r="F99" t="s">
        <v>468</v>
      </c>
      <c r="G99">
        <v>2042</v>
      </c>
    </row>
    <row r="100" spans="1:7" x14ac:dyDescent="0.2">
      <c r="A100" t="s">
        <v>70</v>
      </c>
      <c r="B100">
        <v>52064</v>
      </c>
      <c r="C100" t="s">
        <v>222</v>
      </c>
      <c r="D100">
        <v>42</v>
      </c>
      <c r="E100" t="s">
        <v>7</v>
      </c>
      <c r="F100" t="s">
        <v>332</v>
      </c>
      <c r="G100">
        <v>2376</v>
      </c>
    </row>
    <row r="101" spans="1:7" x14ac:dyDescent="0.2">
      <c r="A101" t="s">
        <v>70</v>
      </c>
      <c r="B101">
        <v>52065</v>
      </c>
      <c r="C101" t="s">
        <v>223</v>
      </c>
      <c r="D101">
        <v>42</v>
      </c>
      <c r="E101" t="s">
        <v>7</v>
      </c>
      <c r="F101" t="s">
        <v>469</v>
      </c>
      <c r="G101">
        <v>3145</v>
      </c>
    </row>
    <row r="102" spans="1:7" x14ac:dyDescent="0.2">
      <c r="A102" t="s">
        <v>70</v>
      </c>
      <c r="B102">
        <v>52069</v>
      </c>
      <c r="C102" t="s">
        <v>470</v>
      </c>
      <c r="D102">
        <v>26</v>
      </c>
      <c r="E102" t="s">
        <v>7</v>
      </c>
      <c r="F102" t="s">
        <v>330</v>
      </c>
      <c r="G102">
        <v>1800</v>
      </c>
    </row>
    <row r="103" spans="1:7" x14ac:dyDescent="0.2">
      <c r="A103" t="s">
        <v>70</v>
      </c>
      <c r="B103">
        <v>52072</v>
      </c>
      <c r="C103" t="s">
        <v>471</v>
      </c>
      <c r="D103">
        <v>53</v>
      </c>
      <c r="E103" t="s">
        <v>7</v>
      </c>
      <c r="F103" t="s">
        <v>472</v>
      </c>
      <c r="G103">
        <v>4030</v>
      </c>
    </row>
    <row r="104" spans="1:7" x14ac:dyDescent="0.2">
      <c r="A104" t="s">
        <v>70</v>
      </c>
      <c r="B104">
        <v>52073</v>
      </c>
      <c r="C104" t="s">
        <v>473</v>
      </c>
      <c r="D104">
        <v>25</v>
      </c>
      <c r="E104" t="s">
        <v>7</v>
      </c>
      <c r="F104" t="s">
        <v>474</v>
      </c>
      <c r="G104">
        <v>1772</v>
      </c>
    </row>
    <row r="105" spans="1:7" x14ac:dyDescent="0.2">
      <c r="A105" t="s">
        <v>70</v>
      </c>
      <c r="B105">
        <v>52074</v>
      </c>
      <c r="C105" t="s">
        <v>475</v>
      </c>
      <c r="D105">
        <v>24</v>
      </c>
      <c r="E105" t="s">
        <v>7</v>
      </c>
      <c r="F105" t="s">
        <v>476</v>
      </c>
      <c r="G105">
        <v>1625</v>
      </c>
    </row>
    <row r="106" spans="1:7" x14ac:dyDescent="0.2">
      <c r="A106" t="s">
        <v>70</v>
      </c>
      <c r="B106">
        <v>52075</v>
      </c>
      <c r="C106" t="s">
        <v>477</v>
      </c>
      <c r="D106">
        <v>18</v>
      </c>
      <c r="E106" t="s">
        <v>7</v>
      </c>
      <c r="F106" t="s">
        <v>478</v>
      </c>
      <c r="G106">
        <v>1210</v>
      </c>
    </row>
    <row r="107" spans="1:7" x14ac:dyDescent="0.2">
      <c r="A107" t="s">
        <v>70</v>
      </c>
      <c r="B107">
        <v>52079</v>
      </c>
      <c r="C107" t="s">
        <v>479</v>
      </c>
      <c r="D107">
        <v>56</v>
      </c>
      <c r="E107" t="s">
        <v>7</v>
      </c>
      <c r="F107" t="s">
        <v>480</v>
      </c>
      <c r="G107">
        <v>3969</v>
      </c>
    </row>
    <row r="108" spans="1:7" x14ac:dyDescent="0.2">
      <c r="A108" t="s">
        <v>70</v>
      </c>
      <c r="B108">
        <v>52081</v>
      </c>
      <c r="C108" t="s">
        <v>236</v>
      </c>
      <c r="D108">
        <v>21</v>
      </c>
      <c r="E108" t="s">
        <v>7</v>
      </c>
      <c r="F108" t="s">
        <v>481</v>
      </c>
      <c r="G108">
        <v>1509</v>
      </c>
    </row>
    <row r="109" spans="1:7" x14ac:dyDescent="0.2">
      <c r="A109" t="s">
        <v>70</v>
      </c>
      <c r="B109">
        <v>52083</v>
      </c>
      <c r="C109" t="s">
        <v>482</v>
      </c>
      <c r="D109">
        <v>20</v>
      </c>
      <c r="E109" t="s">
        <v>7</v>
      </c>
      <c r="F109" t="s">
        <v>348</v>
      </c>
      <c r="G109">
        <v>1188</v>
      </c>
    </row>
    <row r="110" spans="1:7" x14ac:dyDescent="0.2">
      <c r="A110" t="s">
        <v>70</v>
      </c>
      <c r="B110">
        <v>52086</v>
      </c>
      <c r="C110" t="s">
        <v>483</v>
      </c>
      <c r="D110">
        <v>19</v>
      </c>
      <c r="E110" t="s">
        <v>7</v>
      </c>
      <c r="F110" t="s">
        <v>484</v>
      </c>
      <c r="G110">
        <v>1236</v>
      </c>
    </row>
    <row r="111" spans="1:7" x14ac:dyDescent="0.2">
      <c r="A111" t="s">
        <v>70</v>
      </c>
      <c r="B111">
        <v>52087</v>
      </c>
      <c r="C111" t="s">
        <v>237</v>
      </c>
      <c r="D111">
        <v>1</v>
      </c>
      <c r="E111" t="s">
        <v>7</v>
      </c>
      <c r="F111" t="s">
        <v>110</v>
      </c>
      <c r="G111">
        <v>76</v>
      </c>
    </row>
    <row r="112" spans="1:7" x14ac:dyDescent="0.2">
      <c r="A112" t="s">
        <v>70</v>
      </c>
      <c r="B112">
        <v>52090</v>
      </c>
      <c r="C112" t="s">
        <v>485</v>
      </c>
      <c r="D112">
        <v>23</v>
      </c>
      <c r="E112" t="s">
        <v>7</v>
      </c>
      <c r="F112" t="s">
        <v>486</v>
      </c>
      <c r="G112">
        <v>1745</v>
      </c>
    </row>
    <row r="113" spans="1:7" x14ac:dyDescent="0.2">
      <c r="A113" t="s">
        <v>70</v>
      </c>
      <c r="B113">
        <v>52102</v>
      </c>
      <c r="C113" t="s">
        <v>487</v>
      </c>
      <c r="D113">
        <v>30</v>
      </c>
      <c r="E113" t="s">
        <v>7</v>
      </c>
      <c r="F113" t="s">
        <v>488</v>
      </c>
      <c r="G113">
        <v>2113</v>
      </c>
    </row>
    <row r="114" spans="1:7" x14ac:dyDescent="0.2">
      <c r="A114" t="s">
        <v>70</v>
      </c>
      <c r="B114">
        <v>53001</v>
      </c>
      <c r="C114" t="s">
        <v>89</v>
      </c>
      <c r="D114">
        <v>12</v>
      </c>
      <c r="E114" t="s">
        <v>7</v>
      </c>
      <c r="F114" t="s">
        <v>489</v>
      </c>
      <c r="G114">
        <v>805</v>
      </c>
    </row>
    <row r="115" spans="1:7" x14ac:dyDescent="0.2">
      <c r="A115" t="s">
        <v>70</v>
      </c>
      <c r="B115">
        <v>53002</v>
      </c>
      <c r="C115" t="s">
        <v>490</v>
      </c>
      <c r="D115">
        <v>9</v>
      </c>
      <c r="E115" t="s">
        <v>7</v>
      </c>
      <c r="F115" t="s">
        <v>133</v>
      </c>
      <c r="G115">
        <v>504</v>
      </c>
    </row>
    <row r="116" spans="1:7" x14ac:dyDescent="0.2">
      <c r="A116" t="s">
        <v>70</v>
      </c>
      <c r="B116">
        <v>53010</v>
      </c>
      <c r="C116" t="s">
        <v>491</v>
      </c>
      <c r="D116">
        <v>18</v>
      </c>
      <c r="E116" t="s">
        <v>7</v>
      </c>
      <c r="F116" t="s">
        <v>492</v>
      </c>
      <c r="G116">
        <v>1201</v>
      </c>
    </row>
    <row r="117" spans="1:7" x14ac:dyDescent="0.2">
      <c r="A117" t="s">
        <v>70</v>
      </c>
      <c r="B117">
        <v>53011</v>
      </c>
      <c r="C117" t="s">
        <v>493</v>
      </c>
      <c r="D117">
        <v>23</v>
      </c>
      <c r="E117" t="s">
        <v>7</v>
      </c>
      <c r="F117" t="s">
        <v>494</v>
      </c>
      <c r="G117">
        <v>1516</v>
      </c>
    </row>
    <row r="118" spans="1:7" x14ac:dyDescent="0.2">
      <c r="A118" t="s">
        <v>70</v>
      </c>
      <c r="B118">
        <v>53030</v>
      </c>
      <c r="C118" t="s">
        <v>495</v>
      </c>
      <c r="D118">
        <v>37</v>
      </c>
      <c r="E118" t="s">
        <v>7</v>
      </c>
      <c r="F118" t="s">
        <v>496</v>
      </c>
      <c r="G118">
        <v>2579</v>
      </c>
    </row>
    <row r="119" spans="1:7" x14ac:dyDescent="0.2">
      <c r="A119" t="s">
        <v>70</v>
      </c>
      <c r="B119">
        <v>53031</v>
      </c>
      <c r="C119" t="s">
        <v>497</v>
      </c>
      <c r="D119">
        <v>38</v>
      </c>
      <c r="E119" t="s">
        <v>7</v>
      </c>
      <c r="F119" t="s">
        <v>498</v>
      </c>
      <c r="G119">
        <v>2484</v>
      </c>
    </row>
    <row r="120" spans="1:7" x14ac:dyDescent="0.2">
      <c r="A120" t="s">
        <v>70</v>
      </c>
      <c r="B120">
        <v>53040</v>
      </c>
      <c r="C120" t="s">
        <v>273</v>
      </c>
      <c r="D120">
        <v>48</v>
      </c>
      <c r="E120" t="s">
        <v>7</v>
      </c>
      <c r="F120" t="s">
        <v>499</v>
      </c>
      <c r="G120">
        <v>3278</v>
      </c>
    </row>
    <row r="121" spans="1:7" x14ac:dyDescent="0.2">
      <c r="A121" t="s">
        <v>70</v>
      </c>
      <c r="B121">
        <v>53046</v>
      </c>
      <c r="C121" t="s">
        <v>224</v>
      </c>
      <c r="D121">
        <v>27</v>
      </c>
      <c r="E121" t="s">
        <v>7</v>
      </c>
      <c r="F121" t="s">
        <v>500</v>
      </c>
      <c r="G121">
        <v>1724</v>
      </c>
    </row>
    <row r="122" spans="1:7" x14ac:dyDescent="0.2">
      <c r="A122" t="s">
        <v>70</v>
      </c>
      <c r="B122">
        <v>53047</v>
      </c>
      <c r="C122" t="s">
        <v>225</v>
      </c>
      <c r="D122">
        <v>11</v>
      </c>
      <c r="E122" t="s">
        <v>7</v>
      </c>
      <c r="F122" t="s">
        <v>501</v>
      </c>
      <c r="G122">
        <v>742</v>
      </c>
    </row>
    <row r="123" spans="1:7" x14ac:dyDescent="0.2">
      <c r="A123" t="s">
        <v>70</v>
      </c>
      <c r="B123">
        <v>53048</v>
      </c>
      <c r="C123" t="s">
        <v>502</v>
      </c>
      <c r="D123">
        <v>11</v>
      </c>
      <c r="E123" t="s">
        <v>7</v>
      </c>
      <c r="F123" t="s">
        <v>503</v>
      </c>
      <c r="G123">
        <v>624</v>
      </c>
    </row>
    <row r="124" spans="1:7" x14ac:dyDescent="0.2">
      <c r="A124" t="s">
        <v>70</v>
      </c>
      <c r="B124">
        <v>53058</v>
      </c>
      <c r="C124" t="s">
        <v>504</v>
      </c>
      <c r="D124">
        <v>8</v>
      </c>
      <c r="E124" t="s">
        <v>7</v>
      </c>
      <c r="F124" t="s">
        <v>122</v>
      </c>
      <c r="G124">
        <v>500</v>
      </c>
    </row>
    <row r="125" spans="1:7" x14ac:dyDescent="0.2">
      <c r="A125" t="s">
        <v>70</v>
      </c>
      <c r="B125">
        <v>53062</v>
      </c>
      <c r="C125" t="s">
        <v>505</v>
      </c>
      <c r="D125">
        <v>26</v>
      </c>
      <c r="E125" t="s">
        <v>7</v>
      </c>
      <c r="F125" t="s">
        <v>120</v>
      </c>
      <c r="G125">
        <v>1755</v>
      </c>
    </row>
    <row r="126" spans="1:7" x14ac:dyDescent="0.2">
      <c r="A126" t="s">
        <v>70</v>
      </c>
      <c r="B126">
        <v>53505</v>
      </c>
      <c r="C126" t="s">
        <v>506</v>
      </c>
      <c r="D126">
        <v>10</v>
      </c>
      <c r="E126" t="s">
        <v>7</v>
      </c>
      <c r="F126" t="s">
        <v>507</v>
      </c>
      <c r="G126">
        <v>722</v>
      </c>
    </row>
    <row r="127" spans="1:7" x14ac:dyDescent="0.2">
      <c r="A127" t="s">
        <v>13</v>
      </c>
      <c r="B127">
        <v>5001</v>
      </c>
      <c r="C127" t="s">
        <v>182</v>
      </c>
      <c r="D127">
        <v>24</v>
      </c>
      <c r="E127" t="s">
        <v>7</v>
      </c>
      <c r="F127" t="s">
        <v>508</v>
      </c>
      <c r="G127">
        <v>1711</v>
      </c>
    </row>
    <row r="128" spans="1:7" x14ac:dyDescent="0.2">
      <c r="A128" t="s">
        <v>13</v>
      </c>
      <c r="B128">
        <v>5002</v>
      </c>
      <c r="C128" t="s">
        <v>184</v>
      </c>
      <c r="D128">
        <v>25</v>
      </c>
      <c r="E128" t="s">
        <v>7</v>
      </c>
      <c r="F128" t="s">
        <v>509</v>
      </c>
      <c r="G128">
        <v>1698</v>
      </c>
    </row>
    <row r="129" spans="1:7" x14ac:dyDescent="0.2">
      <c r="A129" t="s">
        <v>13</v>
      </c>
      <c r="B129">
        <v>5003</v>
      </c>
      <c r="C129" t="s">
        <v>188</v>
      </c>
      <c r="D129">
        <v>4</v>
      </c>
      <c r="E129" t="s">
        <v>7</v>
      </c>
      <c r="F129" t="s">
        <v>510</v>
      </c>
      <c r="G129">
        <v>215</v>
      </c>
    </row>
    <row r="130" spans="1:7" x14ac:dyDescent="0.2">
      <c r="A130" t="s">
        <v>13</v>
      </c>
      <c r="B130">
        <v>5004</v>
      </c>
      <c r="C130" t="s">
        <v>189</v>
      </c>
      <c r="D130">
        <v>39</v>
      </c>
      <c r="E130" t="s">
        <v>7</v>
      </c>
      <c r="F130" t="s">
        <v>511</v>
      </c>
      <c r="G130">
        <v>2312</v>
      </c>
    </row>
    <row r="131" spans="1:7" x14ac:dyDescent="0.2">
      <c r="A131" t="s">
        <v>13</v>
      </c>
      <c r="B131">
        <v>5006</v>
      </c>
      <c r="C131" t="s">
        <v>192</v>
      </c>
      <c r="D131">
        <v>2</v>
      </c>
      <c r="E131" t="s">
        <v>7</v>
      </c>
      <c r="F131" t="s">
        <v>103</v>
      </c>
      <c r="G131">
        <v>86</v>
      </c>
    </row>
    <row r="132" spans="1:7" x14ac:dyDescent="0.2">
      <c r="A132" t="s">
        <v>13</v>
      </c>
      <c r="B132">
        <v>5019</v>
      </c>
      <c r="C132" t="s">
        <v>41</v>
      </c>
      <c r="D132">
        <v>4</v>
      </c>
      <c r="E132" t="s">
        <v>7</v>
      </c>
      <c r="F132" t="s">
        <v>512</v>
      </c>
      <c r="G132">
        <v>201</v>
      </c>
    </row>
    <row r="133" spans="1:7" x14ac:dyDescent="0.2">
      <c r="A133" t="s">
        <v>13</v>
      </c>
      <c r="B133">
        <v>5020</v>
      </c>
      <c r="C133" t="s">
        <v>194</v>
      </c>
      <c r="D133">
        <v>1</v>
      </c>
      <c r="E133" t="s">
        <v>7</v>
      </c>
      <c r="F133" t="s">
        <v>130</v>
      </c>
      <c r="G133">
        <v>65</v>
      </c>
    </row>
    <row r="134" spans="1:7" x14ac:dyDescent="0.2">
      <c r="A134" t="s">
        <v>13</v>
      </c>
      <c r="B134">
        <v>5022</v>
      </c>
      <c r="C134" t="s">
        <v>42</v>
      </c>
      <c r="D134">
        <v>2</v>
      </c>
      <c r="E134" t="s">
        <v>7</v>
      </c>
      <c r="F134" t="s">
        <v>513</v>
      </c>
      <c r="G134">
        <v>153</v>
      </c>
    </row>
    <row r="135" spans="1:7" x14ac:dyDescent="0.2">
      <c r="A135" t="s">
        <v>13</v>
      </c>
      <c r="B135">
        <v>5023</v>
      </c>
      <c r="C135" t="s">
        <v>197</v>
      </c>
      <c r="D135">
        <v>6</v>
      </c>
      <c r="E135" t="s">
        <v>7</v>
      </c>
      <c r="F135" t="s">
        <v>141</v>
      </c>
      <c r="G135">
        <v>385</v>
      </c>
    </row>
    <row r="136" spans="1:7" x14ac:dyDescent="0.2">
      <c r="A136" t="s">
        <v>13</v>
      </c>
      <c r="B136">
        <v>5025</v>
      </c>
      <c r="C136" t="s">
        <v>43</v>
      </c>
      <c r="D136">
        <v>3</v>
      </c>
      <c r="E136" t="s">
        <v>7</v>
      </c>
      <c r="F136" t="s">
        <v>331</v>
      </c>
      <c r="G136">
        <v>178</v>
      </c>
    </row>
    <row r="137" spans="1:7" x14ac:dyDescent="0.2">
      <c r="A137" t="s">
        <v>13</v>
      </c>
      <c r="B137">
        <v>5026</v>
      </c>
      <c r="C137" t="s">
        <v>44</v>
      </c>
      <c r="D137">
        <v>5</v>
      </c>
      <c r="E137" t="s">
        <v>7</v>
      </c>
      <c r="F137" t="s">
        <v>514</v>
      </c>
      <c r="G137">
        <v>354</v>
      </c>
    </row>
    <row r="138" spans="1:7" x14ac:dyDescent="0.2">
      <c r="A138" t="s">
        <v>13</v>
      </c>
      <c r="B138">
        <v>5027</v>
      </c>
      <c r="C138" t="s">
        <v>238</v>
      </c>
      <c r="D138">
        <v>4</v>
      </c>
      <c r="E138" t="s">
        <v>7</v>
      </c>
      <c r="F138" t="s">
        <v>260</v>
      </c>
      <c r="G138">
        <v>246</v>
      </c>
    </row>
    <row r="139" spans="1:7" x14ac:dyDescent="0.2">
      <c r="A139" t="s">
        <v>13</v>
      </c>
      <c r="B139">
        <v>5028</v>
      </c>
      <c r="C139" t="s">
        <v>335</v>
      </c>
      <c r="D139">
        <v>2</v>
      </c>
      <c r="E139" t="s">
        <v>7</v>
      </c>
      <c r="F139" t="s">
        <v>139</v>
      </c>
      <c r="G139">
        <v>107</v>
      </c>
    </row>
    <row r="140" spans="1:7" x14ac:dyDescent="0.2">
      <c r="A140" t="s">
        <v>14</v>
      </c>
      <c r="B140">
        <v>6001</v>
      </c>
      <c r="C140" t="s">
        <v>226</v>
      </c>
      <c r="D140">
        <v>28</v>
      </c>
      <c r="E140" t="s">
        <v>7</v>
      </c>
      <c r="F140" t="s">
        <v>515</v>
      </c>
      <c r="G140">
        <v>1990</v>
      </c>
    </row>
    <row r="141" spans="1:7" x14ac:dyDescent="0.2">
      <c r="A141" t="s">
        <v>14</v>
      </c>
      <c r="B141">
        <v>6002</v>
      </c>
      <c r="C141" t="s">
        <v>51</v>
      </c>
      <c r="D141">
        <v>3</v>
      </c>
      <c r="E141" t="s">
        <v>7</v>
      </c>
      <c r="F141" t="s">
        <v>331</v>
      </c>
      <c r="G141">
        <v>178</v>
      </c>
    </row>
    <row r="142" spans="1:7" x14ac:dyDescent="0.2">
      <c r="A142" t="s">
        <v>14</v>
      </c>
      <c r="B142">
        <v>6003</v>
      </c>
      <c r="C142" t="s">
        <v>276</v>
      </c>
      <c r="D142">
        <v>1</v>
      </c>
      <c r="E142" t="s">
        <v>7</v>
      </c>
      <c r="F142" t="s">
        <v>130</v>
      </c>
      <c r="G142">
        <v>65</v>
      </c>
    </row>
    <row r="143" spans="1:7" x14ac:dyDescent="0.2">
      <c r="A143" t="s">
        <v>14</v>
      </c>
      <c r="B143">
        <v>6004</v>
      </c>
      <c r="C143" t="s">
        <v>227</v>
      </c>
      <c r="D143">
        <v>2</v>
      </c>
      <c r="E143" t="s">
        <v>7</v>
      </c>
      <c r="F143" t="s">
        <v>117</v>
      </c>
      <c r="G143">
        <v>110</v>
      </c>
    </row>
    <row r="144" spans="1:7" x14ac:dyDescent="0.2">
      <c r="A144" t="s">
        <v>14</v>
      </c>
      <c r="B144">
        <v>6006</v>
      </c>
      <c r="C144" t="s">
        <v>228</v>
      </c>
      <c r="D144">
        <v>9</v>
      </c>
      <c r="E144" t="s">
        <v>7</v>
      </c>
      <c r="F144" t="s">
        <v>361</v>
      </c>
      <c r="G144">
        <v>565</v>
      </c>
    </row>
    <row r="145" spans="1:7" x14ac:dyDescent="0.2">
      <c r="A145" t="s">
        <v>14</v>
      </c>
      <c r="B145">
        <v>6007</v>
      </c>
      <c r="C145" t="s">
        <v>229</v>
      </c>
      <c r="D145">
        <v>3</v>
      </c>
      <c r="E145" t="s">
        <v>7</v>
      </c>
      <c r="F145" t="s">
        <v>516</v>
      </c>
      <c r="G145">
        <v>200</v>
      </c>
    </row>
    <row r="146" spans="1:7" x14ac:dyDescent="0.2">
      <c r="A146" t="s">
        <v>14</v>
      </c>
      <c r="B146">
        <v>6009</v>
      </c>
      <c r="C146" t="s">
        <v>517</v>
      </c>
      <c r="D146">
        <v>3</v>
      </c>
      <c r="E146" t="s">
        <v>7</v>
      </c>
      <c r="F146" t="s">
        <v>345</v>
      </c>
      <c r="G146">
        <v>167</v>
      </c>
    </row>
    <row r="147" spans="1:7" x14ac:dyDescent="0.2">
      <c r="A147" t="s">
        <v>14</v>
      </c>
      <c r="B147">
        <v>6010</v>
      </c>
      <c r="C147" t="s">
        <v>336</v>
      </c>
      <c r="D147">
        <v>3</v>
      </c>
      <c r="E147" t="s">
        <v>7</v>
      </c>
      <c r="F147" t="s">
        <v>257</v>
      </c>
      <c r="G147">
        <v>162</v>
      </c>
    </row>
    <row r="148" spans="1:7" x14ac:dyDescent="0.2">
      <c r="A148" t="s">
        <v>14</v>
      </c>
      <c r="B148">
        <v>6011</v>
      </c>
      <c r="C148" t="s">
        <v>52</v>
      </c>
      <c r="D148">
        <v>5</v>
      </c>
      <c r="E148" t="s">
        <v>7</v>
      </c>
      <c r="F148" t="s">
        <v>343</v>
      </c>
      <c r="G148">
        <v>299</v>
      </c>
    </row>
    <row r="149" spans="1:7" x14ac:dyDescent="0.2">
      <c r="A149" t="s">
        <v>14</v>
      </c>
      <c r="B149">
        <v>6013</v>
      </c>
      <c r="C149" t="s">
        <v>230</v>
      </c>
      <c r="D149">
        <v>9</v>
      </c>
      <c r="E149" t="s">
        <v>7</v>
      </c>
      <c r="F149" t="s">
        <v>518</v>
      </c>
      <c r="G149">
        <v>584</v>
      </c>
    </row>
    <row r="150" spans="1:7" x14ac:dyDescent="0.2">
      <c r="A150" t="s">
        <v>14</v>
      </c>
      <c r="B150">
        <v>6015</v>
      </c>
      <c r="C150" t="s">
        <v>231</v>
      </c>
      <c r="D150">
        <v>13</v>
      </c>
      <c r="E150" t="s">
        <v>7</v>
      </c>
      <c r="F150" t="s">
        <v>519</v>
      </c>
      <c r="G150">
        <v>828</v>
      </c>
    </row>
    <row r="151" spans="1:7" x14ac:dyDescent="0.2">
      <c r="A151" t="s">
        <v>15</v>
      </c>
      <c r="B151">
        <v>7001</v>
      </c>
      <c r="C151" t="s">
        <v>337</v>
      </c>
      <c r="D151">
        <v>24</v>
      </c>
      <c r="E151" t="s">
        <v>7</v>
      </c>
      <c r="F151" t="s">
        <v>520</v>
      </c>
      <c r="G151">
        <v>1481</v>
      </c>
    </row>
    <row r="152" spans="1:7" x14ac:dyDescent="0.2">
      <c r="A152" t="s">
        <v>15</v>
      </c>
      <c r="B152">
        <v>7005</v>
      </c>
      <c r="C152" t="s">
        <v>240</v>
      </c>
      <c r="D152">
        <v>1</v>
      </c>
      <c r="E152" t="s">
        <v>7</v>
      </c>
      <c r="F152" t="s">
        <v>261</v>
      </c>
      <c r="G152">
        <v>62</v>
      </c>
    </row>
    <row r="153" spans="1:7" x14ac:dyDescent="0.2">
      <c r="A153" t="s">
        <v>15</v>
      </c>
      <c r="B153">
        <v>7006</v>
      </c>
      <c r="C153" t="s">
        <v>521</v>
      </c>
      <c r="D153">
        <v>3</v>
      </c>
      <c r="E153" t="s">
        <v>7</v>
      </c>
      <c r="F153" t="s">
        <v>522</v>
      </c>
      <c r="G153">
        <v>128</v>
      </c>
    </row>
    <row r="154" spans="1:7" x14ac:dyDescent="0.2">
      <c r="A154" t="s">
        <v>15</v>
      </c>
      <c r="B154">
        <v>7009</v>
      </c>
      <c r="C154" t="s">
        <v>241</v>
      </c>
      <c r="D154">
        <v>1</v>
      </c>
      <c r="E154" t="s">
        <v>7</v>
      </c>
      <c r="F154" t="s">
        <v>297</v>
      </c>
      <c r="G154">
        <v>89</v>
      </c>
    </row>
    <row r="155" spans="1:7" x14ac:dyDescent="0.2">
      <c r="A155" t="s">
        <v>15</v>
      </c>
      <c r="B155">
        <v>7012</v>
      </c>
      <c r="C155" t="s">
        <v>523</v>
      </c>
      <c r="D155">
        <v>5</v>
      </c>
      <c r="E155" t="s">
        <v>7</v>
      </c>
      <c r="F155" t="s">
        <v>274</v>
      </c>
      <c r="G155">
        <v>293</v>
      </c>
    </row>
    <row r="156" spans="1:7" x14ac:dyDescent="0.2">
      <c r="A156" t="s">
        <v>15</v>
      </c>
      <c r="B156">
        <v>7015</v>
      </c>
      <c r="C156" t="s">
        <v>524</v>
      </c>
      <c r="D156">
        <v>1</v>
      </c>
      <c r="E156" t="s">
        <v>7</v>
      </c>
      <c r="F156" t="s">
        <v>100</v>
      </c>
      <c r="G156">
        <v>45</v>
      </c>
    </row>
    <row r="157" spans="1:7" x14ac:dyDescent="0.2">
      <c r="A157" t="s">
        <v>15</v>
      </c>
      <c r="B157">
        <v>7016</v>
      </c>
      <c r="C157" t="s">
        <v>338</v>
      </c>
      <c r="D157">
        <v>4</v>
      </c>
      <c r="E157" t="s">
        <v>7</v>
      </c>
      <c r="F157" t="s">
        <v>259</v>
      </c>
      <c r="G157">
        <v>225</v>
      </c>
    </row>
    <row r="158" spans="1:7" x14ac:dyDescent="0.2">
      <c r="A158" t="s">
        <v>16</v>
      </c>
      <c r="B158">
        <v>8001</v>
      </c>
      <c r="C158" t="s">
        <v>525</v>
      </c>
      <c r="D158">
        <v>35</v>
      </c>
      <c r="E158" t="s">
        <v>7</v>
      </c>
      <c r="F158" t="s">
        <v>526</v>
      </c>
      <c r="G158">
        <v>2332</v>
      </c>
    </row>
    <row r="159" spans="1:7" x14ac:dyDescent="0.2">
      <c r="A159" t="s">
        <v>16</v>
      </c>
      <c r="B159">
        <v>8004</v>
      </c>
      <c r="C159" t="s">
        <v>527</v>
      </c>
      <c r="D159">
        <v>2</v>
      </c>
      <c r="E159" t="s">
        <v>7</v>
      </c>
      <c r="F159" t="s">
        <v>134</v>
      </c>
      <c r="G159">
        <v>83</v>
      </c>
    </row>
    <row r="160" spans="1:7" x14ac:dyDescent="0.2">
      <c r="A160" t="s">
        <v>16</v>
      </c>
      <c r="B160">
        <v>8007</v>
      </c>
      <c r="C160" t="s">
        <v>232</v>
      </c>
      <c r="D160">
        <v>3</v>
      </c>
      <c r="E160" t="s">
        <v>7</v>
      </c>
      <c r="F160" t="s">
        <v>102</v>
      </c>
      <c r="G160">
        <v>171</v>
      </c>
    </row>
    <row r="161" spans="1:7" x14ac:dyDescent="0.2">
      <c r="A161" t="s">
        <v>16</v>
      </c>
      <c r="B161">
        <v>8009</v>
      </c>
      <c r="C161" t="s">
        <v>528</v>
      </c>
      <c r="D161">
        <v>6</v>
      </c>
      <c r="E161" t="s">
        <v>7</v>
      </c>
      <c r="F161" t="s">
        <v>98</v>
      </c>
      <c r="G161">
        <v>432</v>
      </c>
    </row>
    <row r="162" spans="1:7" x14ac:dyDescent="0.2">
      <c r="A162" t="s">
        <v>16</v>
      </c>
      <c r="B162">
        <v>8016</v>
      </c>
      <c r="C162" t="s">
        <v>86</v>
      </c>
      <c r="D162">
        <v>3</v>
      </c>
      <c r="E162" t="s">
        <v>7</v>
      </c>
      <c r="F162" t="s">
        <v>522</v>
      </c>
      <c r="G162">
        <v>128</v>
      </c>
    </row>
    <row r="163" spans="1:7" x14ac:dyDescent="0.2">
      <c r="A163" t="s">
        <v>16</v>
      </c>
      <c r="B163">
        <v>8017</v>
      </c>
      <c r="C163" t="s">
        <v>529</v>
      </c>
      <c r="D163">
        <v>9</v>
      </c>
      <c r="E163" t="s">
        <v>7</v>
      </c>
      <c r="F163" t="s">
        <v>530</v>
      </c>
      <c r="G163">
        <v>503</v>
      </c>
    </row>
    <row r="164" spans="1:7" x14ac:dyDescent="0.2">
      <c r="A164" t="s">
        <v>16</v>
      </c>
      <c r="B164">
        <v>8018</v>
      </c>
      <c r="C164" t="s">
        <v>87</v>
      </c>
      <c r="D164">
        <v>2</v>
      </c>
      <c r="E164" t="s">
        <v>7</v>
      </c>
      <c r="F164" t="s">
        <v>352</v>
      </c>
      <c r="G164">
        <v>117</v>
      </c>
    </row>
    <row r="165" spans="1:7" x14ac:dyDescent="0.2">
      <c r="A165" t="s">
        <v>17</v>
      </c>
      <c r="B165">
        <v>9001</v>
      </c>
      <c r="C165" t="s">
        <v>531</v>
      </c>
      <c r="D165">
        <v>28</v>
      </c>
      <c r="E165" t="s">
        <v>7</v>
      </c>
      <c r="F165" t="s">
        <v>532</v>
      </c>
      <c r="G165">
        <v>1928</v>
      </c>
    </row>
    <row r="166" spans="1:7" x14ac:dyDescent="0.2">
      <c r="A166" t="s">
        <v>17</v>
      </c>
      <c r="B166">
        <v>9004</v>
      </c>
      <c r="C166" t="s">
        <v>533</v>
      </c>
      <c r="D166">
        <v>17</v>
      </c>
      <c r="E166" t="s">
        <v>7</v>
      </c>
      <c r="F166" t="s">
        <v>534</v>
      </c>
      <c r="G166">
        <v>1288</v>
      </c>
    </row>
    <row r="167" spans="1:7" x14ac:dyDescent="0.2">
      <c r="A167" t="s">
        <v>17</v>
      </c>
      <c r="B167">
        <v>9005</v>
      </c>
      <c r="C167" t="s">
        <v>535</v>
      </c>
      <c r="D167">
        <v>1</v>
      </c>
      <c r="E167" t="s">
        <v>7</v>
      </c>
      <c r="F167" t="s">
        <v>130</v>
      </c>
      <c r="G167">
        <v>65</v>
      </c>
    </row>
    <row r="168" spans="1:7" x14ac:dyDescent="0.2">
      <c r="A168" t="s">
        <v>17</v>
      </c>
      <c r="B168">
        <v>9008</v>
      </c>
      <c r="C168" t="s">
        <v>536</v>
      </c>
      <c r="D168">
        <v>4</v>
      </c>
      <c r="E168" t="s">
        <v>7</v>
      </c>
      <c r="F168" t="s">
        <v>104</v>
      </c>
      <c r="G168">
        <v>276</v>
      </c>
    </row>
    <row r="169" spans="1:7" x14ac:dyDescent="0.2">
      <c r="A169" t="s">
        <v>17</v>
      </c>
      <c r="B169">
        <v>9011</v>
      </c>
      <c r="C169" t="s">
        <v>537</v>
      </c>
      <c r="D169">
        <v>8</v>
      </c>
      <c r="E169" t="s">
        <v>7</v>
      </c>
      <c r="F169" t="s">
        <v>538</v>
      </c>
      <c r="G169">
        <v>438</v>
      </c>
    </row>
    <row r="170" spans="1:7" x14ac:dyDescent="0.2">
      <c r="A170" t="s">
        <v>17</v>
      </c>
      <c r="B170">
        <v>9013</v>
      </c>
      <c r="C170" t="s">
        <v>539</v>
      </c>
      <c r="D170">
        <v>2</v>
      </c>
      <c r="E170" t="s">
        <v>7</v>
      </c>
      <c r="F170" t="s">
        <v>101</v>
      </c>
      <c r="G170">
        <v>128</v>
      </c>
    </row>
    <row r="171" spans="1:7" x14ac:dyDescent="0.2">
      <c r="A171" t="s">
        <v>17</v>
      </c>
      <c r="B171">
        <v>9015</v>
      </c>
      <c r="C171" t="s">
        <v>540</v>
      </c>
      <c r="D171">
        <v>14</v>
      </c>
      <c r="E171" t="s">
        <v>7</v>
      </c>
      <c r="F171" t="s">
        <v>541</v>
      </c>
      <c r="G171">
        <v>936</v>
      </c>
    </row>
    <row r="172" spans="1:7" x14ac:dyDescent="0.2">
      <c r="A172" t="s">
        <v>542</v>
      </c>
      <c r="B172">
        <v>1301</v>
      </c>
      <c r="C172" t="s">
        <v>243</v>
      </c>
      <c r="D172">
        <v>1</v>
      </c>
      <c r="E172" t="s">
        <v>7</v>
      </c>
      <c r="F172" t="s">
        <v>107</v>
      </c>
      <c r="G172">
        <v>80</v>
      </c>
    </row>
    <row r="173" spans="1:7" x14ac:dyDescent="0.2">
      <c r="A173" t="s">
        <v>542</v>
      </c>
      <c r="B173">
        <v>1303</v>
      </c>
      <c r="C173" t="s">
        <v>340</v>
      </c>
      <c r="D173">
        <v>4</v>
      </c>
      <c r="E173" t="s">
        <v>7</v>
      </c>
      <c r="F173" t="s">
        <v>543</v>
      </c>
      <c r="G173">
        <v>285</v>
      </c>
    </row>
    <row r="174" spans="1:7" x14ac:dyDescent="0.2">
      <c r="A174" t="s">
        <v>18</v>
      </c>
      <c r="B174">
        <v>10002</v>
      </c>
      <c r="C174" t="s">
        <v>45</v>
      </c>
      <c r="D174">
        <v>31</v>
      </c>
      <c r="E174" t="s">
        <v>7</v>
      </c>
      <c r="F174" t="s">
        <v>544</v>
      </c>
      <c r="G174">
        <v>2136</v>
      </c>
    </row>
    <row r="175" spans="1:7" x14ac:dyDescent="0.2">
      <c r="A175" t="s">
        <v>18</v>
      </c>
      <c r="B175">
        <v>10004</v>
      </c>
      <c r="C175" t="s">
        <v>145</v>
      </c>
      <c r="D175">
        <v>3</v>
      </c>
      <c r="E175" t="s">
        <v>7</v>
      </c>
      <c r="F175" t="s">
        <v>545</v>
      </c>
      <c r="G175">
        <v>206</v>
      </c>
    </row>
    <row r="176" spans="1:7" x14ac:dyDescent="0.2">
      <c r="A176" t="s">
        <v>18</v>
      </c>
      <c r="B176">
        <v>10005</v>
      </c>
      <c r="C176" t="s">
        <v>146</v>
      </c>
      <c r="D176">
        <v>4</v>
      </c>
      <c r="E176" t="s">
        <v>7</v>
      </c>
      <c r="F176" t="s">
        <v>121</v>
      </c>
      <c r="G176">
        <v>284</v>
      </c>
    </row>
    <row r="177" spans="1:7" x14ac:dyDescent="0.2">
      <c r="A177" t="s">
        <v>18</v>
      </c>
      <c r="B177">
        <v>10006</v>
      </c>
      <c r="C177" t="s">
        <v>54</v>
      </c>
      <c r="D177">
        <v>3</v>
      </c>
      <c r="E177" t="s">
        <v>7</v>
      </c>
      <c r="F177" t="s">
        <v>313</v>
      </c>
      <c r="G177">
        <v>220</v>
      </c>
    </row>
    <row r="178" spans="1:7" x14ac:dyDescent="0.2">
      <c r="A178" t="s">
        <v>18</v>
      </c>
      <c r="B178">
        <v>10008</v>
      </c>
      <c r="C178" t="s">
        <v>71</v>
      </c>
      <c r="D178">
        <v>4</v>
      </c>
      <c r="E178" t="s">
        <v>7</v>
      </c>
      <c r="F178" t="s">
        <v>122</v>
      </c>
      <c r="G178">
        <v>250</v>
      </c>
    </row>
    <row r="179" spans="1:7" x14ac:dyDescent="0.2">
      <c r="A179" t="s">
        <v>18</v>
      </c>
      <c r="B179">
        <v>10010</v>
      </c>
      <c r="C179" t="s">
        <v>55</v>
      </c>
      <c r="D179">
        <v>3</v>
      </c>
      <c r="E179" t="s">
        <v>7</v>
      </c>
      <c r="F179" t="s">
        <v>132</v>
      </c>
      <c r="G179">
        <v>189</v>
      </c>
    </row>
    <row r="180" spans="1:7" x14ac:dyDescent="0.2">
      <c r="A180" t="s">
        <v>18</v>
      </c>
      <c r="B180">
        <v>10012</v>
      </c>
      <c r="C180" t="s">
        <v>546</v>
      </c>
      <c r="D180">
        <v>3</v>
      </c>
      <c r="E180" t="s">
        <v>7</v>
      </c>
      <c r="F180" t="s">
        <v>342</v>
      </c>
      <c r="G180">
        <v>156</v>
      </c>
    </row>
    <row r="181" spans="1:7" x14ac:dyDescent="0.2">
      <c r="A181" t="s">
        <v>18</v>
      </c>
      <c r="B181">
        <v>10013</v>
      </c>
      <c r="C181" t="s">
        <v>72</v>
      </c>
      <c r="D181">
        <v>9</v>
      </c>
      <c r="E181" t="s">
        <v>7</v>
      </c>
      <c r="F181" t="s">
        <v>547</v>
      </c>
      <c r="G181">
        <v>541</v>
      </c>
    </row>
    <row r="182" spans="1:7" x14ac:dyDescent="0.2">
      <c r="A182" t="s">
        <v>18</v>
      </c>
      <c r="B182">
        <v>10015</v>
      </c>
      <c r="C182" t="s">
        <v>56</v>
      </c>
      <c r="D182">
        <v>4</v>
      </c>
      <c r="E182" t="s">
        <v>7</v>
      </c>
      <c r="F182" t="s">
        <v>548</v>
      </c>
      <c r="G182">
        <v>231</v>
      </c>
    </row>
    <row r="183" spans="1:7" x14ac:dyDescent="0.2">
      <c r="A183" t="s">
        <v>18</v>
      </c>
      <c r="B183">
        <v>10016</v>
      </c>
      <c r="C183" t="s">
        <v>549</v>
      </c>
      <c r="D183">
        <v>1</v>
      </c>
      <c r="E183" t="s">
        <v>7</v>
      </c>
      <c r="F183" t="s">
        <v>356</v>
      </c>
      <c r="G183">
        <v>44</v>
      </c>
    </row>
    <row r="184" spans="1:7" x14ac:dyDescent="0.2">
      <c r="A184" t="s">
        <v>19</v>
      </c>
      <c r="B184">
        <v>11001</v>
      </c>
      <c r="C184" t="s">
        <v>550</v>
      </c>
      <c r="D184">
        <v>16</v>
      </c>
      <c r="E184" t="s">
        <v>7</v>
      </c>
      <c r="F184" t="s">
        <v>551</v>
      </c>
      <c r="G184">
        <v>1130</v>
      </c>
    </row>
    <row r="185" spans="1:7" x14ac:dyDescent="0.2">
      <c r="A185" t="s">
        <v>19</v>
      </c>
      <c r="B185">
        <v>11008</v>
      </c>
      <c r="C185" t="s">
        <v>552</v>
      </c>
      <c r="D185">
        <v>7</v>
      </c>
      <c r="E185" t="s">
        <v>7</v>
      </c>
      <c r="F185" t="s">
        <v>553</v>
      </c>
      <c r="G185">
        <v>500</v>
      </c>
    </row>
    <row r="186" spans="1:7" x14ac:dyDescent="0.2">
      <c r="A186" t="s">
        <v>19</v>
      </c>
      <c r="B186">
        <v>11010</v>
      </c>
      <c r="C186" t="s">
        <v>554</v>
      </c>
      <c r="D186">
        <v>2</v>
      </c>
      <c r="E186" t="s">
        <v>7</v>
      </c>
      <c r="F186" t="s">
        <v>104</v>
      </c>
      <c r="G186">
        <v>138</v>
      </c>
    </row>
    <row r="187" spans="1:7" x14ac:dyDescent="0.2">
      <c r="A187" t="s">
        <v>20</v>
      </c>
      <c r="B187">
        <v>12001</v>
      </c>
      <c r="C187" t="s">
        <v>244</v>
      </c>
      <c r="D187">
        <v>46</v>
      </c>
      <c r="E187" t="s">
        <v>7</v>
      </c>
      <c r="F187" t="s">
        <v>555</v>
      </c>
      <c r="G187">
        <v>3011</v>
      </c>
    </row>
    <row r="188" spans="1:7" x14ac:dyDescent="0.2">
      <c r="A188" t="s">
        <v>20</v>
      </c>
      <c r="B188">
        <v>12002</v>
      </c>
      <c r="C188" t="s">
        <v>283</v>
      </c>
      <c r="D188">
        <v>21</v>
      </c>
      <c r="E188" t="s">
        <v>7</v>
      </c>
      <c r="F188" t="s">
        <v>556</v>
      </c>
      <c r="G188">
        <v>1348</v>
      </c>
    </row>
    <row r="189" spans="1:7" x14ac:dyDescent="0.2">
      <c r="A189" t="s">
        <v>20</v>
      </c>
      <c r="B189">
        <v>12003</v>
      </c>
      <c r="C189" t="s">
        <v>73</v>
      </c>
      <c r="D189">
        <v>15</v>
      </c>
      <c r="E189" t="s">
        <v>7</v>
      </c>
      <c r="F189" t="s">
        <v>557</v>
      </c>
      <c r="G189">
        <v>1072</v>
      </c>
    </row>
    <row r="190" spans="1:7" x14ac:dyDescent="0.2">
      <c r="A190" t="s">
        <v>20</v>
      </c>
      <c r="B190">
        <v>12005</v>
      </c>
      <c r="C190" t="s">
        <v>245</v>
      </c>
      <c r="D190">
        <v>2</v>
      </c>
      <c r="E190" t="s">
        <v>7</v>
      </c>
      <c r="F190" t="s">
        <v>119</v>
      </c>
      <c r="G190">
        <v>136</v>
      </c>
    </row>
    <row r="191" spans="1:7" x14ac:dyDescent="0.2">
      <c r="A191" t="s">
        <v>20</v>
      </c>
      <c r="B191">
        <v>12006</v>
      </c>
      <c r="C191" t="s">
        <v>74</v>
      </c>
      <c r="D191">
        <v>4</v>
      </c>
      <c r="E191" t="s">
        <v>7</v>
      </c>
      <c r="F191" t="s">
        <v>126</v>
      </c>
      <c r="G191">
        <v>236</v>
      </c>
    </row>
    <row r="192" spans="1:7" x14ac:dyDescent="0.2">
      <c r="A192" t="s">
        <v>20</v>
      </c>
      <c r="B192">
        <v>12008</v>
      </c>
      <c r="C192" t="s">
        <v>75</v>
      </c>
      <c r="D192">
        <v>8</v>
      </c>
      <c r="E192" t="s">
        <v>7</v>
      </c>
      <c r="F192" t="s">
        <v>558</v>
      </c>
      <c r="G192">
        <v>469</v>
      </c>
    </row>
    <row r="193" spans="1:7" x14ac:dyDescent="0.2">
      <c r="A193" t="s">
        <v>20</v>
      </c>
      <c r="B193">
        <v>12009</v>
      </c>
      <c r="C193" t="s">
        <v>559</v>
      </c>
      <c r="D193">
        <v>2</v>
      </c>
      <c r="E193" t="s">
        <v>7</v>
      </c>
      <c r="F193" t="s">
        <v>374</v>
      </c>
      <c r="G193">
        <v>76</v>
      </c>
    </row>
    <row r="194" spans="1:7" x14ac:dyDescent="0.2">
      <c r="A194" t="s">
        <v>21</v>
      </c>
      <c r="B194">
        <v>13001</v>
      </c>
      <c r="C194" t="s">
        <v>90</v>
      </c>
      <c r="D194">
        <v>23</v>
      </c>
      <c r="E194" t="s">
        <v>7</v>
      </c>
      <c r="F194" t="s">
        <v>560</v>
      </c>
      <c r="G194">
        <v>1474</v>
      </c>
    </row>
    <row r="195" spans="1:7" x14ac:dyDescent="0.2">
      <c r="A195" t="s">
        <v>21</v>
      </c>
      <c r="B195">
        <v>13002</v>
      </c>
      <c r="C195" t="s">
        <v>561</v>
      </c>
      <c r="D195">
        <v>1</v>
      </c>
      <c r="E195" t="s">
        <v>7</v>
      </c>
      <c r="F195" t="s">
        <v>112</v>
      </c>
      <c r="G195">
        <v>70</v>
      </c>
    </row>
    <row r="196" spans="1:7" x14ac:dyDescent="0.2">
      <c r="A196" t="s">
        <v>21</v>
      </c>
      <c r="B196">
        <v>13003</v>
      </c>
      <c r="C196" t="s">
        <v>88</v>
      </c>
      <c r="D196">
        <v>4</v>
      </c>
      <c r="E196" t="s">
        <v>7</v>
      </c>
      <c r="F196" t="s">
        <v>562</v>
      </c>
      <c r="G196">
        <v>237</v>
      </c>
    </row>
    <row r="197" spans="1:7" x14ac:dyDescent="0.2">
      <c r="A197" t="s">
        <v>21</v>
      </c>
      <c r="B197">
        <v>13005</v>
      </c>
      <c r="C197" t="s">
        <v>563</v>
      </c>
      <c r="D197">
        <v>3</v>
      </c>
      <c r="E197" t="s">
        <v>7</v>
      </c>
      <c r="F197" t="s">
        <v>564</v>
      </c>
      <c r="G197">
        <v>185</v>
      </c>
    </row>
    <row r="198" spans="1:7" x14ac:dyDescent="0.2">
      <c r="A198" t="s">
        <v>21</v>
      </c>
      <c r="B198">
        <v>13006</v>
      </c>
      <c r="C198" t="s">
        <v>32</v>
      </c>
      <c r="D198">
        <v>1</v>
      </c>
      <c r="E198" t="s">
        <v>7</v>
      </c>
      <c r="F198" t="s">
        <v>565</v>
      </c>
      <c r="G198">
        <v>87</v>
      </c>
    </row>
    <row r="199" spans="1:7" x14ac:dyDescent="0.2">
      <c r="A199" t="s">
        <v>22</v>
      </c>
      <c r="B199">
        <v>14001</v>
      </c>
      <c r="C199" t="s">
        <v>147</v>
      </c>
      <c r="D199">
        <v>13</v>
      </c>
      <c r="E199" t="s">
        <v>7</v>
      </c>
      <c r="F199" t="s">
        <v>566</v>
      </c>
      <c r="G199">
        <v>1016</v>
      </c>
    </row>
    <row r="200" spans="1:7" x14ac:dyDescent="0.2">
      <c r="A200" t="s">
        <v>22</v>
      </c>
      <c r="B200">
        <v>14002</v>
      </c>
      <c r="C200" t="s">
        <v>148</v>
      </c>
      <c r="D200">
        <v>3</v>
      </c>
      <c r="E200" t="s">
        <v>7</v>
      </c>
      <c r="F200" t="s">
        <v>256</v>
      </c>
      <c r="G200">
        <v>175</v>
      </c>
    </row>
    <row r="201" spans="1:7" x14ac:dyDescent="0.2">
      <c r="A201" t="s">
        <v>22</v>
      </c>
      <c r="B201">
        <v>14003</v>
      </c>
      <c r="C201" t="s">
        <v>149</v>
      </c>
      <c r="D201">
        <v>10</v>
      </c>
      <c r="E201" t="s">
        <v>7</v>
      </c>
      <c r="F201" t="s">
        <v>567</v>
      </c>
      <c r="G201">
        <v>637</v>
      </c>
    </row>
    <row r="202" spans="1:7" x14ac:dyDescent="0.2">
      <c r="A202" t="s">
        <v>22</v>
      </c>
      <c r="B202">
        <v>14006</v>
      </c>
      <c r="C202" t="s">
        <v>246</v>
      </c>
      <c r="D202">
        <v>3</v>
      </c>
      <c r="E202" t="s">
        <v>7</v>
      </c>
      <c r="F202" t="s">
        <v>255</v>
      </c>
      <c r="G202">
        <v>188</v>
      </c>
    </row>
    <row r="203" spans="1:7" x14ac:dyDescent="0.2">
      <c r="A203" t="s">
        <v>22</v>
      </c>
      <c r="B203">
        <v>14007</v>
      </c>
      <c r="C203" t="s">
        <v>568</v>
      </c>
      <c r="D203">
        <v>3</v>
      </c>
      <c r="E203" t="s">
        <v>7</v>
      </c>
      <c r="F203" t="s">
        <v>140</v>
      </c>
      <c r="G203">
        <v>174</v>
      </c>
    </row>
    <row r="204" spans="1:7" x14ac:dyDescent="0.2">
      <c r="A204" t="s">
        <v>22</v>
      </c>
      <c r="B204">
        <v>14008</v>
      </c>
      <c r="C204" t="s">
        <v>150</v>
      </c>
      <c r="D204">
        <v>2</v>
      </c>
      <c r="E204" t="s">
        <v>7</v>
      </c>
      <c r="F204" t="s">
        <v>128</v>
      </c>
      <c r="G204">
        <v>146</v>
      </c>
    </row>
    <row r="205" spans="1:7" x14ac:dyDescent="0.2">
      <c r="A205" t="s">
        <v>23</v>
      </c>
      <c r="B205">
        <v>15001</v>
      </c>
      <c r="C205" t="s">
        <v>151</v>
      </c>
      <c r="D205">
        <v>23</v>
      </c>
      <c r="E205" t="s">
        <v>7</v>
      </c>
      <c r="F205" t="s">
        <v>569</v>
      </c>
      <c r="G205">
        <v>1511</v>
      </c>
    </row>
    <row r="206" spans="1:7" x14ac:dyDescent="0.2">
      <c r="A206" t="s">
        <v>23</v>
      </c>
      <c r="B206">
        <v>15004</v>
      </c>
      <c r="C206" t="s">
        <v>570</v>
      </c>
      <c r="D206">
        <v>8</v>
      </c>
      <c r="E206" t="s">
        <v>7</v>
      </c>
      <c r="F206" t="s">
        <v>571</v>
      </c>
      <c r="G206">
        <v>555</v>
      </c>
    </row>
    <row r="207" spans="1:7" x14ac:dyDescent="0.2">
      <c r="A207" t="s">
        <v>23</v>
      </c>
      <c r="B207">
        <v>15005</v>
      </c>
      <c r="C207" t="s">
        <v>572</v>
      </c>
      <c r="D207">
        <v>12</v>
      </c>
      <c r="E207" t="s">
        <v>7</v>
      </c>
      <c r="F207" t="s">
        <v>432</v>
      </c>
      <c r="G207">
        <v>680</v>
      </c>
    </row>
    <row r="208" spans="1:7" x14ac:dyDescent="0.2">
      <c r="A208" t="s">
        <v>23</v>
      </c>
      <c r="B208">
        <v>15007</v>
      </c>
      <c r="C208" t="s">
        <v>573</v>
      </c>
      <c r="D208">
        <v>8</v>
      </c>
      <c r="E208" t="s">
        <v>7</v>
      </c>
      <c r="F208" t="s">
        <v>574</v>
      </c>
      <c r="G208">
        <v>465</v>
      </c>
    </row>
    <row r="209" spans="1:7" x14ac:dyDescent="0.2">
      <c r="A209" t="s">
        <v>23</v>
      </c>
      <c r="B209">
        <v>15008</v>
      </c>
      <c r="C209" t="s">
        <v>575</v>
      </c>
      <c r="D209">
        <v>4</v>
      </c>
      <c r="E209" t="s">
        <v>7</v>
      </c>
      <c r="F209" t="s">
        <v>576</v>
      </c>
      <c r="G209">
        <v>257</v>
      </c>
    </row>
    <row r="210" spans="1:7" x14ac:dyDescent="0.2">
      <c r="A210" t="s">
        <v>23</v>
      </c>
      <c r="B210">
        <v>15010</v>
      </c>
      <c r="C210" t="s">
        <v>577</v>
      </c>
      <c r="D210">
        <v>1</v>
      </c>
      <c r="E210" t="s">
        <v>7</v>
      </c>
      <c r="F210" t="s">
        <v>112</v>
      </c>
      <c r="G210">
        <v>70</v>
      </c>
    </row>
    <row r="211" spans="1:7" x14ac:dyDescent="0.2">
      <c r="A211" t="s">
        <v>23</v>
      </c>
      <c r="B211">
        <v>15011</v>
      </c>
      <c r="C211" t="s">
        <v>578</v>
      </c>
      <c r="D211">
        <v>5</v>
      </c>
      <c r="E211" t="s">
        <v>7</v>
      </c>
      <c r="F211" t="s">
        <v>329</v>
      </c>
      <c r="G211">
        <v>326</v>
      </c>
    </row>
    <row r="212" spans="1:7" x14ac:dyDescent="0.2">
      <c r="A212" t="s">
        <v>24</v>
      </c>
      <c r="B212">
        <v>16001</v>
      </c>
      <c r="C212" t="s">
        <v>285</v>
      </c>
      <c r="D212">
        <v>15</v>
      </c>
      <c r="E212" t="s">
        <v>7</v>
      </c>
      <c r="F212" t="s">
        <v>346</v>
      </c>
      <c r="G212">
        <v>804</v>
      </c>
    </row>
    <row r="213" spans="1:7" x14ac:dyDescent="0.2">
      <c r="A213" t="s">
        <v>24</v>
      </c>
      <c r="B213">
        <v>16002</v>
      </c>
      <c r="C213" t="s">
        <v>286</v>
      </c>
      <c r="D213">
        <v>12</v>
      </c>
      <c r="E213" t="s">
        <v>7</v>
      </c>
      <c r="F213" t="s">
        <v>579</v>
      </c>
      <c r="G213">
        <v>709</v>
      </c>
    </row>
    <row r="214" spans="1:7" x14ac:dyDescent="0.2">
      <c r="A214" t="s">
        <v>24</v>
      </c>
      <c r="B214">
        <v>16004</v>
      </c>
      <c r="C214" t="s">
        <v>287</v>
      </c>
      <c r="D214">
        <v>3</v>
      </c>
      <c r="E214" t="s">
        <v>7</v>
      </c>
      <c r="F214" t="s">
        <v>132</v>
      </c>
      <c r="G214">
        <v>189</v>
      </c>
    </row>
    <row r="215" spans="1:7" x14ac:dyDescent="0.2">
      <c r="A215" t="s">
        <v>25</v>
      </c>
      <c r="B215">
        <v>17001</v>
      </c>
      <c r="C215" t="s">
        <v>288</v>
      </c>
      <c r="D215">
        <v>13</v>
      </c>
      <c r="E215" t="s">
        <v>7</v>
      </c>
      <c r="F215" t="s">
        <v>580</v>
      </c>
      <c r="G215">
        <v>783</v>
      </c>
    </row>
    <row r="216" spans="1:7" x14ac:dyDescent="0.2">
      <c r="A216" t="s">
        <v>25</v>
      </c>
      <c r="B216">
        <v>17002</v>
      </c>
      <c r="C216" t="s">
        <v>289</v>
      </c>
      <c r="D216">
        <v>15</v>
      </c>
      <c r="E216" t="s">
        <v>7</v>
      </c>
      <c r="F216" t="s">
        <v>581</v>
      </c>
      <c r="G216">
        <v>902</v>
      </c>
    </row>
    <row r="217" spans="1:7" x14ac:dyDescent="0.2">
      <c r="A217" t="s">
        <v>25</v>
      </c>
      <c r="B217">
        <v>17003</v>
      </c>
      <c r="C217" t="s">
        <v>290</v>
      </c>
      <c r="D217">
        <v>4</v>
      </c>
      <c r="E217" t="s">
        <v>7</v>
      </c>
      <c r="F217" t="s">
        <v>582</v>
      </c>
      <c r="G217">
        <v>273</v>
      </c>
    </row>
    <row r="218" spans="1:7" x14ac:dyDescent="0.2">
      <c r="A218" t="s">
        <v>25</v>
      </c>
      <c r="B218">
        <v>17004</v>
      </c>
      <c r="C218" t="s">
        <v>583</v>
      </c>
      <c r="D218">
        <v>5</v>
      </c>
      <c r="E218" t="s">
        <v>7</v>
      </c>
      <c r="F218" t="s">
        <v>102</v>
      </c>
      <c r="G218">
        <v>285</v>
      </c>
    </row>
    <row r="219" spans="1:7" x14ac:dyDescent="0.2">
      <c r="A219" t="s">
        <v>25</v>
      </c>
      <c r="B219">
        <v>17006</v>
      </c>
      <c r="C219" t="s">
        <v>291</v>
      </c>
      <c r="D219">
        <v>5</v>
      </c>
      <c r="E219" t="s">
        <v>7</v>
      </c>
      <c r="F219" t="s">
        <v>102</v>
      </c>
      <c r="G219">
        <v>285</v>
      </c>
    </row>
    <row r="220" spans="1:7" x14ac:dyDescent="0.2">
      <c r="A220" t="s">
        <v>25</v>
      </c>
      <c r="B220">
        <v>17008</v>
      </c>
      <c r="C220" t="s">
        <v>292</v>
      </c>
      <c r="D220">
        <v>3</v>
      </c>
      <c r="E220" t="s">
        <v>7</v>
      </c>
      <c r="F220" t="s">
        <v>342</v>
      </c>
      <c r="G220">
        <v>156</v>
      </c>
    </row>
    <row r="221" spans="1:7" x14ac:dyDescent="0.2">
      <c r="A221" t="s">
        <v>25</v>
      </c>
      <c r="B221">
        <v>17009</v>
      </c>
      <c r="C221" t="s">
        <v>293</v>
      </c>
      <c r="D221">
        <v>3</v>
      </c>
      <c r="E221" t="s">
        <v>7</v>
      </c>
      <c r="F221" t="s">
        <v>584</v>
      </c>
      <c r="G221">
        <v>243</v>
      </c>
    </row>
    <row r="222" spans="1:7" x14ac:dyDescent="0.2">
      <c r="A222" t="s">
        <v>25</v>
      </c>
      <c r="B222">
        <v>17011</v>
      </c>
      <c r="C222" t="s">
        <v>349</v>
      </c>
      <c r="D222">
        <v>2</v>
      </c>
      <c r="E222" t="s">
        <v>7</v>
      </c>
      <c r="F222" t="s">
        <v>366</v>
      </c>
      <c r="G222">
        <v>87</v>
      </c>
    </row>
    <row r="223" spans="1:7" x14ac:dyDescent="0.2">
      <c r="A223" t="s">
        <v>25</v>
      </c>
      <c r="B223">
        <v>17013</v>
      </c>
      <c r="C223" t="s">
        <v>350</v>
      </c>
      <c r="D223">
        <v>2</v>
      </c>
      <c r="E223" t="s">
        <v>7</v>
      </c>
      <c r="F223" t="s">
        <v>308</v>
      </c>
      <c r="G223">
        <v>74</v>
      </c>
    </row>
    <row r="224" spans="1:7" x14ac:dyDescent="0.2">
      <c r="A224" t="s">
        <v>26</v>
      </c>
      <c r="B224">
        <v>18001</v>
      </c>
      <c r="C224" t="s">
        <v>76</v>
      </c>
      <c r="D224">
        <v>19</v>
      </c>
      <c r="E224" t="s">
        <v>7</v>
      </c>
      <c r="F224" t="s">
        <v>585</v>
      </c>
      <c r="G224">
        <v>1332</v>
      </c>
    </row>
    <row r="225" spans="1:7" x14ac:dyDescent="0.2">
      <c r="A225" t="s">
        <v>26</v>
      </c>
      <c r="B225">
        <v>18002</v>
      </c>
      <c r="C225" t="s">
        <v>586</v>
      </c>
      <c r="D225">
        <v>4</v>
      </c>
      <c r="E225" t="s">
        <v>7</v>
      </c>
      <c r="F225" t="s">
        <v>587</v>
      </c>
      <c r="G225">
        <v>241</v>
      </c>
    </row>
    <row r="226" spans="1:7" x14ac:dyDescent="0.2">
      <c r="A226" t="s">
        <v>26</v>
      </c>
      <c r="B226">
        <v>18004</v>
      </c>
      <c r="C226" t="s">
        <v>247</v>
      </c>
      <c r="D226">
        <v>2</v>
      </c>
      <c r="E226" t="s">
        <v>7</v>
      </c>
      <c r="F226" t="s">
        <v>363</v>
      </c>
      <c r="G226">
        <v>92</v>
      </c>
    </row>
    <row r="227" spans="1:7" x14ac:dyDescent="0.2">
      <c r="A227" t="s">
        <v>26</v>
      </c>
      <c r="B227">
        <v>18005</v>
      </c>
      <c r="C227" t="s">
        <v>588</v>
      </c>
      <c r="D227">
        <v>2</v>
      </c>
      <c r="E227" t="s">
        <v>7</v>
      </c>
      <c r="F227" t="s">
        <v>589</v>
      </c>
      <c r="G227">
        <v>99</v>
      </c>
    </row>
    <row r="228" spans="1:7" x14ac:dyDescent="0.2">
      <c r="A228" t="s">
        <v>26</v>
      </c>
      <c r="B228">
        <v>18006</v>
      </c>
      <c r="C228" t="s">
        <v>590</v>
      </c>
      <c r="D228">
        <v>2</v>
      </c>
      <c r="E228" t="s">
        <v>7</v>
      </c>
      <c r="F228" t="s">
        <v>363</v>
      </c>
      <c r="G228">
        <v>92</v>
      </c>
    </row>
    <row r="229" spans="1:7" x14ac:dyDescent="0.2">
      <c r="A229" t="s">
        <v>26</v>
      </c>
      <c r="B229">
        <v>18007</v>
      </c>
      <c r="C229" t="s">
        <v>248</v>
      </c>
      <c r="D229">
        <v>3</v>
      </c>
      <c r="E229" t="s">
        <v>7</v>
      </c>
      <c r="F229" t="s">
        <v>101</v>
      </c>
      <c r="G229">
        <v>192</v>
      </c>
    </row>
    <row r="230" spans="1:7" x14ac:dyDescent="0.2">
      <c r="A230" t="s">
        <v>26</v>
      </c>
      <c r="B230">
        <v>18010</v>
      </c>
      <c r="C230" t="s">
        <v>249</v>
      </c>
      <c r="D230">
        <v>2</v>
      </c>
      <c r="E230" t="s">
        <v>7</v>
      </c>
      <c r="F230" t="s">
        <v>278</v>
      </c>
      <c r="G230">
        <v>121</v>
      </c>
    </row>
    <row r="231" spans="1:7" x14ac:dyDescent="0.2">
      <c r="A231" t="s">
        <v>26</v>
      </c>
      <c r="B231">
        <v>18011</v>
      </c>
      <c r="C231" t="s">
        <v>591</v>
      </c>
      <c r="D231">
        <v>1</v>
      </c>
      <c r="E231" t="s">
        <v>7</v>
      </c>
      <c r="F231" t="s">
        <v>102</v>
      </c>
      <c r="G231">
        <v>57</v>
      </c>
    </row>
    <row r="232" spans="1:7" x14ac:dyDescent="0.2">
      <c r="A232" t="s">
        <v>26</v>
      </c>
      <c r="B232">
        <v>18014</v>
      </c>
      <c r="C232" t="s">
        <v>250</v>
      </c>
      <c r="D232">
        <v>3</v>
      </c>
      <c r="E232" t="s">
        <v>7</v>
      </c>
      <c r="F232" t="s">
        <v>126</v>
      </c>
      <c r="G232">
        <v>177</v>
      </c>
    </row>
    <row r="233" spans="1:7" x14ac:dyDescent="0.2">
      <c r="A233" t="s">
        <v>251</v>
      </c>
      <c r="B233">
        <v>19002</v>
      </c>
      <c r="C233" t="s">
        <v>152</v>
      </c>
      <c r="D233">
        <v>1</v>
      </c>
      <c r="E233" t="s">
        <v>7</v>
      </c>
      <c r="F233" t="s">
        <v>99</v>
      </c>
      <c r="G233">
        <v>49</v>
      </c>
    </row>
    <row r="234" spans="1:7" x14ac:dyDescent="0.2">
      <c r="A234" t="s">
        <v>251</v>
      </c>
      <c r="B234">
        <v>19003</v>
      </c>
      <c r="C234" t="s">
        <v>153</v>
      </c>
      <c r="D234">
        <v>7</v>
      </c>
      <c r="E234" t="s">
        <v>7</v>
      </c>
      <c r="F234" t="s">
        <v>117</v>
      </c>
      <c r="G234">
        <v>385</v>
      </c>
    </row>
    <row r="235" spans="1:7" x14ac:dyDescent="0.2">
      <c r="A235" t="s">
        <v>251</v>
      </c>
      <c r="B235">
        <v>19005</v>
      </c>
      <c r="C235" t="s">
        <v>154</v>
      </c>
      <c r="D235">
        <v>3</v>
      </c>
      <c r="E235" t="s">
        <v>7</v>
      </c>
      <c r="F235" t="s">
        <v>592</v>
      </c>
      <c r="G235">
        <v>164</v>
      </c>
    </row>
    <row r="236" spans="1:7" x14ac:dyDescent="0.2">
      <c r="A236" t="s">
        <v>251</v>
      </c>
      <c r="B236">
        <v>19006</v>
      </c>
      <c r="C236" t="s">
        <v>155</v>
      </c>
      <c r="D236">
        <v>1</v>
      </c>
      <c r="E236" t="s">
        <v>7</v>
      </c>
      <c r="F236" t="s">
        <v>262</v>
      </c>
      <c r="G236">
        <v>53</v>
      </c>
    </row>
    <row r="237" spans="1:7" x14ac:dyDescent="0.2">
      <c r="A237" t="s">
        <v>251</v>
      </c>
      <c r="B237">
        <v>19009</v>
      </c>
      <c r="C237" t="s">
        <v>593</v>
      </c>
      <c r="D237">
        <v>6</v>
      </c>
      <c r="E237" t="s">
        <v>7</v>
      </c>
      <c r="F237" t="s">
        <v>281</v>
      </c>
      <c r="G237">
        <v>333</v>
      </c>
    </row>
    <row r="238" spans="1:7" x14ac:dyDescent="0.2">
      <c r="A238" t="s">
        <v>251</v>
      </c>
      <c r="B238">
        <v>19010</v>
      </c>
      <c r="C238" t="s">
        <v>156</v>
      </c>
      <c r="D238">
        <v>2</v>
      </c>
      <c r="E238" t="s">
        <v>7</v>
      </c>
      <c r="F238" t="s">
        <v>334</v>
      </c>
      <c r="G238">
        <v>94</v>
      </c>
    </row>
    <row r="239" spans="1:7" x14ac:dyDescent="0.2">
      <c r="A239" t="s">
        <v>251</v>
      </c>
      <c r="B239">
        <v>19012</v>
      </c>
      <c r="C239" t="s">
        <v>252</v>
      </c>
      <c r="D239">
        <v>14</v>
      </c>
      <c r="E239" t="s">
        <v>7</v>
      </c>
      <c r="F239" t="s">
        <v>594</v>
      </c>
      <c r="G239">
        <v>884</v>
      </c>
    </row>
    <row r="240" spans="1:7" x14ac:dyDescent="0.2">
      <c r="A240" t="s">
        <v>27</v>
      </c>
      <c r="B240">
        <v>20001</v>
      </c>
      <c r="C240" t="s">
        <v>157</v>
      </c>
      <c r="D240">
        <v>52</v>
      </c>
      <c r="E240" t="s">
        <v>7</v>
      </c>
      <c r="F240" t="s">
        <v>595</v>
      </c>
      <c r="G240">
        <v>3379</v>
      </c>
    </row>
    <row r="241" spans="1:7" x14ac:dyDescent="0.2">
      <c r="A241" t="s">
        <v>27</v>
      </c>
      <c r="B241">
        <v>20002</v>
      </c>
      <c r="C241" t="s">
        <v>596</v>
      </c>
      <c r="D241">
        <v>11</v>
      </c>
      <c r="E241" t="s">
        <v>7</v>
      </c>
      <c r="F241" t="s">
        <v>597</v>
      </c>
      <c r="G241">
        <v>785</v>
      </c>
    </row>
    <row r="242" spans="1:7" x14ac:dyDescent="0.2">
      <c r="A242" t="s">
        <v>27</v>
      </c>
      <c r="B242">
        <v>20003</v>
      </c>
      <c r="C242" t="s">
        <v>58</v>
      </c>
      <c r="D242">
        <v>15</v>
      </c>
      <c r="E242" t="s">
        <v>7</v>
      </c>
      <c r="F242" t="s">
        <v>598</v>
      </c>
      <c r="G242">
        <v>878</v>
      </c>
    </row>
    <row r="243" spans="1:7" x14ac:dyDescent="0.2">
      <c r="A243" t="s">
        <v>27</v>
      </c>
      <c r="B243">
        <v>20004</v>
      </c>
      <c r="C243" t="s">
        <v>59</v>
      </c>
      <c r="D243">
        <v>12</v>
      </c>
      <c r="E243" t="s">
        <v>7</v>
      </c>
      <c r="F243" t="s">
        <v>272</v>
      </c>
      <c r="G243">
        <v>796</v>
      </c>
    </row>
    <row r="244" spans="1:7" x14ac:dyDescent="0.2">
      <c r="A244" t="s">
        <v>27</v>
      </c>
      <c r="B244">
        <v>20005</v>
      </c>
      <c r="C244" t="s">
        <v>599</v>
      </c>
      <c r="D244">
        <v>3</v>
      </c>
      <c r="E244" t="s">
        <v>7</v>
      </c>
      <c r="F244" t="s">
        <v>600</v>
      </c>
      <c r="G244">
        <v>221</v>
      </c>
    </row>
    <row r="245" spans="1:7" x14ac:dyDescent="0.2">
      <c r="A245" t="s">
        <v>27</v>
      </c>
      <c r="B245">
        <v>20008</v>
      </c>
      <c r="C245" t="s">
        <v>80</v>
      </c>
      <c r="D245">
        <v>13</v>
      </c>
      <c r="E245" t="s">
        <v>7</v>
      </c>
      <c r="F245" t="s">
        <v>601</v>
      </c>
      <c r="G245">
        <v>802</v>
      </c>
    </row>
    <row r="246" spans="1:7" x14ac:dyDescent="0.2">
      <c r="A246" t="s">
        <v>27</v>
      </c>
      <c r="B246">
        <v>20010</v>
      </c>
      <c r="C246" t="s">
        <v>158</v>
      </c>
      <c r="D246">
        <v>17</v>
      </c>
      <c r="E246" t="s">
        <v>7</v>
      </c>
      <c r="F246" t="s">
        <v>602</v>
      </c>
      <c r="G246">
        <v>1082</v>
      </c>
    </row>
    <row r="247" spans="1:7" x14ac:dyDescent="0.2">
      <c r="A247" t="s">
        <v>27</v>
      </c>
      <c r="B247">
        <v>20013</v>
      </c>
      <c r="C247" t="s">
        <v>294</v>
      </c>
      <c r="D247">
        <v>8</v>
      </c>
      <c r="E247" t="s">
        <v>7</v>
      </c>
      <c r="F247" t="s">
        <v>339</v>
      </c>
      <c r="G247">
        <v>494</v>
      </c>
    </row>
    <row r="248" spans="1:7" x14ac:dyDescent="0.2">
      <c r="A248" t="s">
        <v>27</v>
      </c>
      <c r="B248">
        <v>20014</v>
      </c>
      <c r="C248" t="s">
        <v>295</v>
      </c>
      <c r="D248">
        <v>6</v>
      </c>
      <c r="E248" t="s">
        <v>7</v>
      </c>
      <c r="F248" t="s">
        <v>132</v>
      </c>
      <c r="G248">
        <v>378</v>
      </c>
    </row>
    <row r="249" spans="1:7" x14ac:dyDescent="0.2">
      <c r="A249" t="s">
        <v>27</v>
      </c>
      <c r="B249">
        <v>20015</v>
      </c>
      <c r="C249" t="s">
        <v>296</v>
      </c>
      <c r="D249">
        <v>8</v>
      </c>
      <c r="E249" t="s">
        <v>7</v>
      </c>
      <c r="F249" t="s">
        <v>510</v>
      </c>
      <c r="G249">
        <v>430</v>
      </c>
    </row>
    <row r="250" spans="1:7" x14ac:dyDescent="0.2">
      <c r="A250" t="s">
        <v>28</v>
      </c>
      <c r="B250">
        <v>21002</v>
      </c>
      <c r="C250" t="s">
        <v>603</v>
      </c>
      <c r="D250">
        <v>40</v>
      </c>
      <c r="E250" t="s">
        <v>7</v>
      </c>
      <c r="F250" t="s">
        <v>604</v>
      </c>
      <c r="G250">
        <v>2802</v>
      </c>
    </row>
    <row r="251" spans="1:7" x14ac:dyDescent="0.2">
      <c r="A251" t="s">
        <v>28</v>
      </c>
      <c r="B251">
        <v>21003</v>
      </c>
      <c r="C251" t="s">
        <v>605</v>
      </c>
      <c r="D251">
        <v>2</v>
      </c>
      <c r="E251" t="s">
        <v>7</v>
      </c>
      <c r="F251" t="s">
        <v>261</v>
      </c>
      <c r="G251">
        <v>124</v>
      </c>
    </row>
    <row r="252" spans="1:7" x14ac:dyDescent="0.2">
      <c r="A252" t="s">
        <v>28</v>
      </c>
      <c r="B252">
        <v>21004</v>
      </c>
      <c r="C252" t="s">
        <v>606</v>
      </c>
      <c r="D252">
        <v>4</v>
      </c>
      <c r="E252" t="s">
        <v>7</v>
      </c>
      <c r="F252" t="s">
        <v>364</v>
      </c>
      <c r="G252">
        <v>238</v>
      </c>
    </row>
    <row r="253" spans="1:7" x14ac:dyDescent="0.2">
      <c r="A253" t="s">
        <v>28</v>
      </c>
      <c r="B253">
        <v>21007</v>
      </c>
      <c r="C253" t="s">
        <v>607</v>
      </c>
      <c r="D253">
        <v>2</v>
      </c>
      <c r="E253" t="s">
        <v>7</v>
      </c>
      <c r="F253" t="s">
        <v>277</v>
      </c>
      <c r="G253">
        <v>129</v>
      </c>
    </row>
    <row r="254" spans="1:7" x14ac:dyDescent="0.2">
      <c r="A254" t="s">
        <v>28</v>
      </c>
      <c r="B254">
        <v>21009</v>
      </c>
      <c r="C254" t="s">
        <v>608</v>
      </c>
      <c r="D254">
        <v>1</v>
      </c>
      <c r="E254" t="s">
        <v>7</v>
      </c>
      <c r="F254" t="s">
        <v>609</v>
      </c>
      <c r="G254">
        <v>41</v>
      </c>
    </row>
    <row r="255" spans="1:7" x14ac:dyDescent="0.2">
      <c r="A255" t="s">
        <v>28</v>
      </c>
      <c r="B255">
        <v>21011</v>
      </c>
      <c r="C255" t="s">
        <v>610</v>
      </c>
      <c r="D255">
        <v>6</v>
      </c>
      <c r="E255" t="s">
        <v>7</v>
      </c>
      <c r="F255" t="s">
        <v>307</v>
      </c>
      <c r="G255">
        <v>345</v>
      </c>
    </row>
    <row r="256" spans="1:7" x14ac:dyDescent="0.2">
      <c r="A256" t="s">
        <v>28</v>
      </c>
      <c r="B256">
        <v>21012</v>
      </c>
      <c r="C256" t="s">
        <v>611</v>
      </c>
      <c r="D256">
        <v>3</v>
      </c>
      <c r="E256" t="s">
        <v>7</v>
      </c>
      <c r="F256" s="28" t="s">
        <v>344</v>
      </c>
      <c r="G256">
        <v>154</v>
      </c>
    </row>
    <row r="257" spans="1:7" x14ac:dyDescent="0.2">
      <c r="A257" t="s">
        <v>28</v>
      </c>
      <c r="B257">
        <v>21015</v>
      </c>
      <c r="C257" t="s">
        <v>612</v>
      </c>
      <c r="D257">
        <v>1</v>
      </c>
      <c r="E257" t="s">
        <v>7</v>
      </c>
      <c r="F257" t="s">
        <v>261</v>
      </c>
      <c r="G257">
        <v>62</v>
      </c>
    </row>
    <row r="258" spans="1:7" x14ac:dyDescent="0.2">
      <c r="A258" t="s">
        <v>28</v>
      </c>
      <c r="B258">
        <v>21016</v>
      </c>
      <c r="C258" t="s">
        <v>613</v>
      </c>
      <c r="D258">
        <v>8</v>
      </c>
      <c r="E258" t="s">
        <v>7</v>
      </c>
      <c r="F258" t="s">
        <v>259</v>
      </c>
      <c r="G258">
        <v>450</v>
      </c>
    </row>
    <row r="259" spans="1:7" x14ac:dyDescent="0.2">
      <c r="A259" t="s">
        <v>28</v>
      </c>
      <c r="B259">
        <v>21017</v>
      </c>
      <c r="C259" t="s">
        <v>614</v>
      </c>
      <c r="D259">
        <v>3</v>
      </c>
      <c r="E259" t="s">
        <v>7</v>
      </c>
      <c r="F259" t="s">
        <v>116</v>
      </c>
      <c r="G259">
        <v>201</v>
      </c>
    </row>
    <row r="260" spans="1:7" x14ac:dyDescent="0.2">
      <c r="A260" t="s">
        <v>28</v>
      </c>
      <c r="B260">
        <v>21018</v>
      </c>
      <c r="C260" t="s">
        <v>615</v>
      </c>
      <c r="D260">
        <v>21</v>
      </c>
      <c r="E260" t="s">
        <v>7</v>
      </c>
      <c r="F260" t="s">
        <v>616</v>
      </c>
      <c r="G260">
        <v>1488</v>
      </c>
    </row>
    <row r="261" spans="1:7" x14ac:dyDescent="0.2">
      <c r="A261" t="s">
        <v>29</v>
      </c>
      <c r="B261">
        <v>22001</v>
      </c>
      <c r="C261" t="s">
        <v>168</v>
      </c>
      <c r="D261">
        <v>26</v>
      </c>
      <c r="E261" t="s">
        <v>7</v>
      </c>
      <c r="F261" t="s">
        <v>617</v>
      </c>
      <c r="G261">
        <v>1688</v>
      </c>
    </row>
    <row r="262" spans="1:7" x14ac:dyDescent="0.2">
      <c r="A262" t="s">
        <v>29</v>
      </c>
      <c r="B262">
        <v>22002</v>
      </c>
      <c r="C262" t="s">
        <v>298</v>
      </c>
      <c r="D262">
        <v>24</v>
      </c>
      <c r="E262" t="s">
        <v>7</v>
      </c>
      <c r="F262" t="s">
        <v>618</v>
      </c>
      <c r="G262">
        <v>1575</v>
      </c>
    </row>
    <row r="263" spans="1:7" x14ac:dyDescent="0.2">
      <c r="A263" t="s">
        <v>29</v>
      </c>
      <c r="B263">
        <v>22003</v>
      </c>
      <c r="C263" t="s">
        <v>299</v>
      </c>
      <c r="D263">
        <v>6</v>
      </c>
      <c r="E263" t="s">
        <v>7</v>
      </c>
      <c r="F263" t="s">
        <v>545</v>
      </c>
      <c r="G263">
        <v>412</v>
      </c>
    </row>
    <row r="264" spans="1:7" x14ac:dyDescent="0.2">
      <c r="A264" t="s">
        <v>29</v>
      </c>
      <c r="B264">
        <v>22004</v>
      </c>
      <c r="C264" t="s">
        <v>300</v>
      </c>
      <c r="D264">
        <v>5</v>
      </c>
      <c r="E264" t="s">
        <v>7</v>
      </c>
      <c r="F264" t="s">
        <v>329</v>
      </c>
      <c r="G264">
        <v>326</v>
      </c>
    </row>
    <row r="265" spans="1:7" x14ac:dyDescent="0.2">
      <c r="A265" t="s">
        <v>29</v>
      </c>
      <c r="B265">
        <v>22006</v>
      </c>
      <c r="C265" t="s">
        <v>301</v>
      </c>
      <c r="D265">
        <v>6</v>
      </c>
      <c r="E265" t="s">
        <v>7</v>
      </c>
      <c r="F265" t="s">
        <v>619</v>
      </c>
      <c r="G265">
        <v>322</v>
      </c>
    </row>
    <row r="266" spans="1:7" x14ac:dyDescent="0.2">
      <c r="A266" t="s">
        <v>29</v>
      </c>
      <c r="B266">
        <v>22007</v>
      </c>
      <c r="C266" t="s">
        <v>302</v>
      </c>
      <c r="D266">
        <v>2</v>
      </c>
      <c r="E266" t="s">
        <v>7</v>
      </c>
      <c r="F266" t="s">
        <v>97</v>
      </c>
      <c r="G266">
        <v>132</v>
      </c>
    </row>
    <row r="267" spans="1:7" x14ac:dyDescent="0.2">
      <c r="A267" t="s">
        <v>29</v>
      </c>
      <c r="B267">
        <v>22008</v>
      </c>
      <c r="C267" t="s">
        <v>303</v>
      </c>
      <c r="D267">
        <v>2</v>
      </c>
      <c r="E267" t="s">
        <v>7</v>
      </c>
      <c r="F267" t="s">
        <v>620</v>
      </c>
      <c r="G267">
        <v>172</v>
      </c>
    </row>
    <row r="268" spans="1:7" x14ac:dyDescent="0.2">
      <c r="A268" t="s">
        <v>29</v>
      </c>
      <c r="B268">
        <v>22010</v>
      </c>
      <c r="C268" t="s">
        <v>304</v>
      </c>
      <c r="D268">
        <v>6</v>
      </c>
      <c r="E268" t="s">
        <v>7</v>
      </c>
      <c r="F268" t="s">
        <v>621</v>
      </c>
      <c r="G268">
        <v>311</v>
      </c>
    </row>
    <row r="269" spans="1:7" x14ac:dyDescent="0.2">
      <c r="A269" t="s">
        <v>29</v>
      </c>
      <c r="B269">
        <v>22011</v>
      </c>
      <c r="C269" t="s">
        <v>169</v>
      </c>
      <c r="D269">
        <v>7</v>
      </c>
      <c r="E269" t="s">
        <v>7</v>
      </c>
      <c r="F269" t="s">
        <v>104</v>
      </c>
      <c r="G269">
        <v>483</v>
      </c>
    </row>
    <row r="270" spans="1:7" x14ac:dyDescent="0.2">
      <c r="A270" t="s">
        <v>29</v>
      </c>
      <c r="B270">
        <v>22013</v>
      </c>
      <c r="C270" t="s">
        <v>305</v>
      </c>
      <c r="D270">
        <v>5</v>
      </c>
      <c r="E270" t="s">
        <v>7</v>
      </c>
      <c r="F270" t="s">
        <v>622</v>
      </c>
      <c r="G270">
        <v>314</v>
      </c>
    </row>
    <row r="271" spans="1:7" x14ac:dyDescent="0.2">
      <c r="A271" t="s">
        <v>29</v>
      </c>
      <c r="B271">
        <v>22014</v>
      </c>
      <c r="C271" t="s">
        <v>33</v>
      </c>
      <c r="D271">
        <v>24</v>
      </c>
      <c r="E271" t="s">
        <v>7</v>
      </c>
      <c r="F271" t="s">
        <v>623</v>
      </c>
      <c r="G271">
        <v>1690</v>
      </c>
    </row>
    <row r="272" spans="1:7" x14ac:dyDescent="0.2">
      <c r="A272" t="s">
        <v>29</v>
      </c>
      <c r="B272">
        <v>22016</v>
      </c>
      <c r="C272" t="s">
        <v>47</v>
      </c>
      <c r="D272">
        <v>7</v>
      </c>
      <c r="E272" t="s">
        <v>7</v>
      </c>
      <c r="F272" t="s">
        <v>624</v>
      </c>
      <c r="G272">
        <v>380</v>
      </c>
    </row>
    <row r="273" spans="1:7" x14ac:dyDescent="0.2">
      <c r="A273" t="s">
        <v>29</v>
      </c>
      <c r="B273">
        <v>22021</v>
      </c>
      <c r="C273" t="s">
        <v>306</v>
      </c>
      <c r="D273">
        <v>6</v>
      </c>
      <c r="E273" t="s">
        <v>7</v>
      </c>
      <c r="F273" t="s">
        <v>331</v>
      </c>
      <c r="G273">
        <v>356</v>
      </c>
    </row>
    <row r="274" spans="1:7" x14ac:dyDescent="0.2">
      <c r="A274" t="s">
        <v>29</v>
      </c>
      <c r="B274">
        <v>22023</v>
      </c>
      <c r="C274" t="s">
        <v>354</v>
      </c>
      <c r="D274">
        <v>2</v>
      </c>
      <c r="E274" t="s">
        <v>7</v>
      </c>
      <c r="F274" t="s">
        <v>625</v>
      </c>
      <c r="G274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workbookViewId="0">
      <selection sqref="A1:F236"/>
    </sheetView>
  </sheetViews>
  <sheetFormatPr defaultRowHeight="12.75" x14ac:dyDescent="0.2"/>
  <cols>
    <col min="1" max="1" width="11" bestFit="1" customWidth="1"/>
    <col min="2" max="2" width="45.85546875" customWidth="1"/>
    <col min="4" max="4" width="22.42578125" bestFit="1" customWidth="1"/>
    <col min="5" max="5" width="18.85546875" bestFit="1" customWidth="1"/>
    <col min="6" max="6" width="8.42578125" bestFit="1" customWidth="1"/>
  </cols>
  <sheetData>
    <row r="1" spans="1:6" x14ac:dyDescent="0.2">
      <c r="A1" t="s">
        <v>62</v>
      </c>
      <c r="B1" t="s">
        <v>63</v>
      </c>
      <c r="C1" t="s">
        <v>253</v>
      </c>
      <c r="D1" t="s">
        <v>64</v>
      </c>
      <c r="E1" t="s">
        <v>65</v>
      </c>
      <c r="F1" t="s">
        <v>66</v>
      </c>
    </row>
    <row r="2" spans="1:6" x14ac:dyDescent="0.2">
      <c r="A2">
        <v>24001</v>
      </c>
      <c r="B2" t="s">
        <v>170</v>
      </c>
      <c r="C2">
        <v>6</v>
      </c>
      <c r="D2" t="s">
        <v>67</v>
      </c>
      <c r="E2" t="s">
        <v>342</v>
      </c>
      <c r="F2">
        <v>312</v>
      </c>
    </row>
    <row r="3" spans="1:6" x14ac:dyDescent="0.2">
      <c r="A3">
        <v>24002</v>
      </c>
      <c r="B3" t="s">
        <v>171</v>
      </c>
      <c r="C3">
        <v>8</v>
      </c>
      <c r="D3" t="s">
        <v>67</v>
      </c>
      <c r="E3" t="s">
        <v>626</v>
      </c>
      <c r="F3">
        <v>436</v>
      </c>
    </row>
    <row r="4" spans="1:6" x14ac:dyDescent="0.2">
      <c r="A4">
        <v>24005</v>
      </c>
      <c r="B4" t="s">
        <v>172</v>
      </c>
      <c r="C4">
        <v>1</v>
      </c>
      <c r="D4" t="s">
        <v>67</v>
      </c>
      <c r="E4" t="s">
        <v>140</v>
      </c>
      <c r="F4">
        <v>58</v>
      </c>
    </row>
    <row r="5" spans="1:6" x14ac:dyDescent="0.2">
      <c r="A5">
        <v>3002</v>
      </c>
      <c r="B5" t="s">
        <v>379</v>
      </c>
      <c r="C5">
        <v>3</v>
      </c>
      <c r="D5" t="s">
        <v>67</v>
      </c>
      <c r="E5" t="s">
        <v>627</v>
      </c>
      <c r="F5">
        <v>184</v>
      </c>
    </row>
    <row r="6" spans="1:6" x14ac:dyDescent="0.2">
      <c r="A6">
        <v>3010</v>
      </c>
      <c r="B6" t="s">
        <v>174</v>
      </c>
      <c r="C6">
        <v>2</v>
      </c>
      <c r="D6" t="s">
        <v>67</v>
      </c>
      <c r="E6" t="s">
        <v>628</v>
      </c>
      <c r="F6">
        <v>80</v>
      </c>
    </row>
    <row r="7" spans="1:6" x14ac:dyDescent="0.2">
      <c r="A7">
        <v>3011</v>
      </c>
      <c r="B7" t="s">
        <v>175</v>
      </c>
      <c r="C7">
        <v>2</v>
      </c>
      <c r="D7" t="s">
        <v>67</v>
      </c>
      <c r="E7" t="s">
        <v>363</v>
      </c>
      <c r="F7">
        <v>92</v>
      </c>
    </row>
    <row r="8" spans="1:6" x14ac:dyDescent="0.2">
      <c r="A8">
        <v>3013</v>
      </c>
      <c r="B8" t="s">
        <v>176</v>
      </c>
      <c r="C8">
        <v>1</v>
      </c>
      <c r="D8" t="s">
        <v>67</v>
      </c>
      <c r="E8" t="s">
        <v>112</v>
      </c>
      <c r="F8">
        <v>70</v>
      </c>
    </row>
    <row r="9" spans="1:6" x14ac:dyDescent="0.2">
      <c r="A9">
        <v>3014</v>
      </c>
      <c r="B9" t="s">
        <v>177</v>
      </c>
      <c r="C9">
        <v>4</v>
      </c>
      <c r="D9" t="s">
        <v>67</v>
      </c>
      <c r="E9" t="s">
        <v>629</v>
      </c>
      <c r="F9">
        <v>189</v>
      </c>
    </row>
    <row r="10" spans="1:6" x14ac:dyDescent="0.2">
      <c r="A10">
        <v>3015</v>
      </c>
      <c r="B10" t="s">
        <v>178</v>
      </c>
      <c r="C10">
        <v>5</v>
      </c>
      <c r="D10" t="s">
        <v>67</v>
      </c>
      <c r="E10" t="s">
        <v>630</v>
      </c>
      <c r="F10">
        <v>298</v>
      </c>
    </row>
    <row r="11" spans="1:6" x14ac:dyDescent="0.2">
      <c r="A11">
        <v>3016</v>
      </c>
      <c r="B11" t="s">
        <v>319</v>
      </c>
      <c r="C11">
        <v>1</v>
      </c>
      <c r="D11" t="s">
        <v>67</v>
      </c>
      <c r="E11" t="s">
        <v>101</v>
      </c>
      <c r="F11">
        <v>64</v>
      </c>
    </row>
    <row r="12" spans="1:6" x14ac:dyDescent="0.2">
      <c r="A12">
        <v>3101</v>
      </c>
      <c r="B12" t="s">
        <v>180</v>
      </c>
      <c r="C12">
        <v>8</v>
      </c>
      <c r="D12" t="s">
        <v>67</v>
      </c>
      <c r="E12" t="s">
        <v>631</v>
      </c>
      <c r="F12">
        <v>455</v>
      </c>
    </row>
    <row r="13" spans="1:6" x14ac:dyDescent="0.2">
      <c r="A13">
        <v>3102</v>
      </c>
      <c r="B13" t="s">
        <v>320</v>
      </c>
      <c r="C13">
        <v>9</v>
      </c>
      <c r="D13" t="s">
        <v>67</v>
      </c>
      <c r="E13" t="s">
        <v>632</v>
      </c>
      <c r="F13">
        <v>379</v>
      </c>
    </row>
    <row r="14" spans="1:6" x14ac:dyDescent="0.2">
      <c r="A14">
        <v>3103</v>
      </c>
      <c r="B14" t="s">
        <v>181</v>
      </c>
      <c r="C14">
        <v>4</v>
      </c>
      <c r="D14" t="s">
        <v>67</v>
      </c>
      <c r="E14" t="s">
        <v>352</v>
      </c>
      <c r="F14">
        <v>234</v>
      </c>
    </row>
    <row r="15" spans="1:6" x14ac:dyDescent="0.2">
      <c r="A15">
        <v>3104</v>
      </c>
      <c r="B15" t="s">
        <v>385</v>
      </c>
      <c r="C15">
        <v>9</v>
      </c>
      <c r="D15" t="s">
        <v>67</v>
      </c>
      <c r="E15" t="s">
        <v>633</v>
      </c>
      <c r="F15">
        <v>662</v>
      </c>
    </row>
    <row r="16" spans="1:6" x14ac:dyDescent="0.2">
      <c r="A16">
        <v>4002</v>
      </c>
      <c r="B16" t="s">
        <v>266</v>
      </c>
      <c r="C16">
        <v>7</v>
      </c>
      <c r="D16" t="s">
        <v>67</v>
      </c>
      <c r="E16" t="s">
        <v>634</v>
      </c>
      <c r="F16">
        <v>464</v>
      </c>
    </row>
    <row r="17" spans="1:6" x14ac:dyDescent="0.2">
      <c r="A17">
        <v>4003</v>
      </c>
      <c r="B17" t="s">
        <v>267</v>
      </c>
      <c r="C17">
        <v>5</v>
      </c>
      <c r="D17" t="s">
        <v>67</v>
      </c>
      <c r="E17" t="s">
        <v>369</v>
      </c>
      <c r="F17">
        <v>218</v>
      </c>
    </row>
    <row r="18" spans="1:6" x14ac:dyDescent="0.2">
      <c r="A18">
        <v>4006</v>
      </c>
      <c r="B18" t="s">
        <v>31</v>
      </c>
      <c r="C18">
        <v>1</v>
      </c>
      <c r="D18" t="s">
        <v>67</v>
      </c>
      <c r="E18" t="s">
        <v>628</v>
      </c>
      <c r="F18">
        <v>40</v>
      </c>
    </row>
    <row r="19" spans="1:6" x14ac:dyDescent="0.2">
      <c r="A19">
        <v>4007</v>
      </c>
      <c r="B19" t="s">
        <v>389</v>
      </c>
      <c r="C19">
        <v>1</v>
      </c>
      <c r="D19" t="s">
        <v>67</v>
      </c>
      <c r="E19" t="s">
        <v>101</v>
      </c>
      <c r="F19">
        <v>64</v>
      </c>
    </row>
    <row r="20" spans="1:6" x14ac:dyDescent="0.2">
      <c r="A20">
        <v>4012</v>
      </c>
      <c r="B20" t="s">
        <v>233</v>
      </c>
      <c r="C20">
        <v>4</v>
      </c>
      <c r="D20" t="s">
        <v>67</v>
      </c>
      <c r="E20" t="s">
        <v>635</v>
      </c>
      <c r="F20">
        <v>98</v>
      </c>
    </row>
    <row r="21" spans="1:6" x14ac:dyDescent="0.2">
      <c r="A21">
        <v>2002</v>
      </c>
      <c r="B21" t="s">
        <v>159</v>
      </c>
      <c r="C21">
        <v>19</v>
      </c>
      <c r="D21" t="s">
        <v>67</v>
      </c>
      <c r="E21" t="s">
        <v>636</v>
      </c>
      <c r="F21">
        <v>1186</v>
      </c>
    </row>
    <row r="22" spans="1:6" x14ac:dyDescent="0.2">
      <c r="A22">
        <v>2003</v>
      </c>
      <c r="B22" t="s">
        <v>160</v>
      </c>
      <c r="C22">
        <v>43</v>
      </c>
      <c r="D22" t="s">
        <v>67</v>
      </c>
      <c r="E22" t="s">
        <v>637</v>
      </c>
      <c r="F22">
        <v>2599</v>
      </c>
    </row>
    <row r="23" spans="1:6" x14ac:dyDescent="0.2">
      <c r="A23">
        <v>2004</v>
      </c>
      <c r="B23" t="s">
        <v>161</v>
      </c>
      <c r="C23">
        <v>21</v>
      </c>
      <c r="D23" t="s">
        <v>67</v>
      </c>
      <c r="E23" t="s">
        <v>638</v>
      </c>
      <c r="F23">
        <v>1429</v>
      </c>
    </row>
    <row r="24" spans="1:6" x14ac:dyDescent="0.2">
      <c r="A24">
        <v>2006</v>
      </c>
      <c r="B24" t="s">
        <v>395</v>
      </c>
      <c r="C24">
        <v>12</v>
      </c>
      <c r="D24" t="s">
        <v>67</v>
      </c>
      <c r="E24" t="s">
        <v>309</v>
      </c>
      <c r="F24">
        <v>704</v>
      </c>
    </row>
    <row r="25" spans="1:6" x14ac:dyDescent="0.2">
      <c r="A25">
        <v>2009</v>
      </c>
      <c r="B25" t="s">
        <v>396</v>
      </c>
      <c r="C25">
        <v>9</v>
      </c>
      <c r="D25" t="s">
        <v>67</v>
      </c>
      <c r="E25" t="s">
        <v>257</v>
      </c>
      <c r="F25">
        <v>486</v>
      </c>
    </row>
    <row r="26" spans="1:6" x14ac:dyDescent="0.2">
      <c r="A26">
        <v>2011</v>
      </c>
      <c r="B26" t="s">
        <v>162</v>
      </c>
      <c r="C26">
        <v>41</v>
      </c>
      <c r="D26" t="s">
        <v>67</v>
      </c>
      <c r="E26" t="s">
        <v>639</v>
      </c>
      <c r="F26">
        <v>3006</v>
      </c>
    </row>
    <row r="27" spans="1:6" x14ac:dyDescent="0.2">
      <c r="A27">
        <v>2012</v>
      </c>
      <c r="B27" t="s">
        <v>163</v>
      </c>
      <c r="C27">
        <v>18</v>
      </c>
      <c r="D27" t="s">
        <v>67</v>
      </c>
      <c r="E27" t="s">
        <v>640</v>
      </c>
      <c r="F27">
        <v>961</v>
      </c>
    </row>
    <row r="28" spans="1:6" x14ac:dyDescent="0.2">
      <c r="A28">
        <v>2016</v>
      </c>
      <c r="B28" t="s">
        <v>164</v>
      </c>
      <c r="C28">
        <v>20</v>
      </c>
      <c r="D28" t="s">
        <v>67</v>
      </c>
      <c r="E28" t="s">
        <v>641</v>
      </c>
      <c r="F28">
        <v>1214</v>
      </c>
    </row>
    <row r="29" spans="1:6" x14ac:dyDescent="0.2">
      <c r="A29">
        <v>2019</v>
      </c>
      <c r="B29" t="s">
        <v>269</v>
      </c>
      <c r="C29">
        <v>25</v>
      </c>
      <c r="D29" t="s">
        <v>67</v>
      </c>
      <c r="E29" t="s">
        <v>642</v>
      </c>
      <c r="F29">
        <v>1577</v>
      </c>
    </row>
    <row r="30" spans="1:6" x14ac:dyDescent="0.2">
      <c r="A30">
        <v>2022</v>
      </c>
      <c r="B30" t="s">
        <v>166</v>
      </c>
      <c r="C30">
        <v>6</v>
      </c>
      <c r="D30" t="s">
        <v>67</v>
      </c>
      <c r="E30" t="s">
        <v>139</v>
      </c>
      <c r="F30">
        <v>321</v>
      </c>
    </row>
    <row r="31" spans="1:6" x14ac:dyDescent="0.2">
      <c r="A31">
        <v>2023</v>
      </c>
      <c r="B31" t="s">
        <v>167</v>
      </c>
      <c r="C31">
        <v>7</v>
      </c>
      <c r="D31" t="s">
        <v>67</v>
      </c>
      <c r="E31" t="s">
        <v>643</v>
      </c>
      <c r="F31">
        <v>484</v>
      </c>
    </row>
    <row r="32" spans="1:6" x14ac:dyDescent="0.2">
      <c r="A32">
        <v>31001</v>
      </c>
      <c r="B32" t="s">
        <v>82</v>
      </c>
      <c r="C32">
        <v>9</v>
      </c>
      <c r="D32" t="s">
        <v>67</v>
      </c>
      <c r="E32" t="s">
        <v>633</v>
      </c>
      <c r="F32">
        <v>662</v>
      </c>
    </row>
    <row r="33" spans="1:6" x14ac:dyDescent="0.2">
      <c r="A33">
        <v>31002</v>
      </c>
      <c r="B33" t="s">
        <v>179</v>
      </c>
      <c r="C33">
        <v>6</v>
      </c>
      <c r="D33" t="s">
        <v>67</v>
      </c>
      <c r="E33" t="s">
        <v>564</v>
      </c>
      <c r="F33">
        <v>370</v>
      </c>
    </row>
    <row r="34" spans="1:6" x14ac:dyDescent="0.2">
      <c r="A34">
        <v>31004</v>
      </c>
      <c r="B34" t="s">
        <v>83</v>
      </c>
      <c r="C34">
        <v>2</v>
      </c>
      <c r="D34" t="s">
        <v>67</v>
      </c>
      <c r="E34" t="s">
        <v>130</v>
      </c>
      <c r="F34">
        <v>130</v>
      </c>
    </row>
    <row r="35" spans="1:6" x14ac:dyDescent="0.2">
      <c r="A35">
        <v>50001</v>
      </c>
      <c r="B35" t="s">
        <v>407</v>
      </c>
      <c r="C35">
        <v>28</v>
      </c>
      <c r="D35" t="s">
        <v>67</v>
      </c>
      <c r="E35" t="s">
        <v>644</v>
      </c>
      <c r="F35">
        <v>1573</v>
      </c>
    </row>
    <row r="36" spans="1:6" x14ac:dyDescent="0.2">
      <c r="A36">
        <v>50002</v>
      </c>
      <c r="B36" t="s">
        <v>84</v>
      </c>
      <c r="C36">
        <v>6</v>
      </c>
      <c r="D36" t="s">
        <v>67</v>
      </c>
      <c r="E36" t="s">
        <v>380</v>
      </c>
      <c r="F36">
        <v>366</v>
      </c>
    </row>
    <row r="37" spans="1:6" x14ac:dyDescent="0.2">
      <c r="A37">
        <v>50006</v>
      </c>
      <c r="B37" t="s">
        <v>409</v>
      </c>
      <c r="C37">
        <v>7</v>
      </c>
      <c r="D37" t="s">
        <v>67</v>
      </c>
      <c r="E37" t="s">
        <v>645</v>
      </c>
      <c r="F37">
        <v>302</v>
      </c>
    </row>
    <row r="38" spans="1:6" x14ac:dyDescent="0.2">
      <c r="A38">
        <v>50007</v>
      </c>
      <c r="B38" t="s">
        <v>270</v>
      </c>
      <c r="C38">
        <v>32</v>
      </c>
      <c r="D38" t="s">
        <v>67</v>
      </c>
      <c r="E38" t="s">
        <v>646</v>
      </c>
      <c r="F38">
        <v>1979</v>
      </c>
    </row>
    <row r="39" spans="1:6" x14ac:dyDescent="0.2">
      <c r="A39">
        <v>50015</v>
      </c>
      <c r="B39" t="s">
        <v>183</v>
      </c>
      <c r="C39">
        <v>19</v>
      </c>
      <c r="D39" t="s">
        <v>67</v>
      </c>
      <c r="E39" t="s">
        <v>647</v>
      </c>
      <c r="F39">
        <v>1135</v>
      </c>
    </row>
    <row r="40" spans="1:6" x14ac:dyDescent="0.2">
      <c r="A40">
        <v>50021</v>
      </c>
      <c r="B40" t="s">
        <v>185</v>
      </c>
      <c r="C40">
        <v>29</v>
      </c>
      <c r="D40" t="s">
        <v>67</v>
      </c>
      <c r="E40" t="s">
        <v>648</v>
      </c>
      <c r="F40">
        <v>1844</v>
      </c>
    </row>
    <row r="41" spans="1:6" x14ac:dyDescent="0.2">
      <c r="A41">
        <v>50028</v>
      </c>
      <c r="B41" t="s">
        <v>186</v>
      </c>
      <c r="C41">
        <v>18</v>
      </c>
      <c r="D41" t="s">
        <v>67</v>
      </c>
      <c r="E41" t="s">
        <v>649</v>
      </c>
      <c r="F41">
        <v>1222</v>
      </c>
    </row>
    <row r="42" spans="1:6" x14ac:dyDescent="0.2">
      <c r="A42">
        <v>50029</v>
      </c>
      <c r="B42" t="s">
        <v>187</v>
      </c>
      <c r="C42">
        <v>3</v>
      </c>
      <c r="D42" t="s">
        <v>67</v>
      </c>
      <c r="E42" t="s">
        <v>650</v>
      </c>
      <c r="F42">
        <v>143</v>
      </c>
    </row>
    <row r="43" spans="1:6" x14ac:dyDescent="0.2">
      <c r="A43">
        <v>50032</v>
      </c>
      <c r="B43" t="s">
        <v>415</v>
      </c>
      <c r="C43">
        <v>10</v>
      </c>
      <c r="D43" t="s">
        <v>67</v>
      </c>
      <c r="E43" t="s">
        <v>388</v>
      </c>
      <c r="F43">
        <v>476</v>
      </c>
    </row>
    <row r="44" spans="1:6" x14ac:dyDescent="0.2">
      <c r="A44">
        <v>50056</v>
      </c>
      <c r="B44" t="s">
        <v>190</v>
      </c>
      <c r="C44">
        <v>1</v>
      </c>
      <c r="D44" t="s">
        <v>67</v>
      </c>
      <c r="E44" t="s">
        <v>342</v>
      </c>
      <c r="F44">
        <v>52</v>
      </c>
    </row>
    <row r="45" spans="1:6" x14ac:dyDescent="0.2">
      <c r="A45">
        <v>50057</v>
      </c>
      <c r="B45" t="s">
        <v>191</v>
      </c>
      <c r="C45">
        <v>8</v>
      </c>
      <c r="D45" t="s">
        <v>67</v>
      </c>
      <c r="E45" t="s">
        <v>558</v>
      </c>
      <c r="F45">
        <v>469</v>
      </c>
    </row>
    <row r="46" spans="1:6" x14ac:dyDescent="0.2">
      <c r="A46">
        <v>50063</v>
      </c>
      <c r="B46" t="s">
        <v>193</v>
      </c>
      <c r="C46">
        <v>41</v>
      </c>
      <c r="D46" t="s">
        <v>67</v>
      </c>
      <c r="E46" t="s">
        <v>651</v>
      </c>
      <c r="F46">
        <v>2511</v>
      </c>
    </row>
    <row r="47" spans="1:6" x14ac:dyDescent="0.2">
      <c r="A47">
        <v>50101</v>
      </c>
      <c r="B47" t="s">
        <v>419</v>
      </c>
      <c r="C47">
        <v>4</v>
      </c>
      <c r="D47" t="s">
        <v>67</v>
      </c>
      <c r="E47" t="s">
        <v>355</v>
      </c>
      <c r="F47">
        <v>203</v>
      </c>
    </row>
    <row r="48" spans="1:6" x14ac:dyDescent="0.2">
      <c r="A48">
        <v>50201</v>
      </c>
      <c r="B48" t="s">
        <v>421</v>
      </c>
      <c r="C48">
        <v>58</v>
      </c>
      <c r="D48" t="s">
        <v>67</v>
      </c>
      <c r="E48" t="s">
        <v>652</v>
      </c>
      <c r="F48">
        <v>3798</v>
      </c>
    </row>
    <row r="49" spans="1:6" x14ac:dyDescent="0.2">
      <c r="A49">
        <v>50203</v>
      </c>
      <c r="B49" t="s">
        <v>195</v>
      </c>
      <c r="C49">
        <v>21</v>
      </c>
      <c r="D49" t="s">
        <v>67</v>
      </c>
      <c r="E49" t="s">
        <v>545</v>
      </c>
      <c r="F49">
        <v>1442</v>
      </c>
    </row>
    <row r="50" spans="1:6" x14ac:dyDescent="0.2">
      <c r="A50">
        <v>50219</v>
      </c>
      <c r="B50" t="s">
        <v>196</v>
      </c>
      <c r="C50">
        <v>243</v>
      </c>
      <c r="D50" t="s">
        <v>67</v>
      </c>
      <c r="E50" t="s">
        <v>653</v>
      </c>
      <c r="F50">
        <v>14392</v>
      </c>
    </row>
    <row r="51" spans="1:6" x14ac:dyDescent="0.2">
      <c r="A51">
        <v>50238</v>
      </c>
      <c r="B51" t="s">
        <v>198</v>
      </c>
      <c r="C51">
        <v>59</v>
      </c>
      <c r="D51" t="s">
        <v>67</v>
      </c>
      <c r="E51" t="s">
        <v>654</v>
      </c>
      <c r="F51">
        <v>3969</v>
      </c>
    </row>
    <row r="52" spans="1:6" x14ac:dyDescent="0.2">
      <c r="A52">
        <v>50300</v>
      </c>
      <c r="B52" t="s">
        <v>85</v>
      </c>
      <c r="C52">
        <v>4</v>
      </c>
      <c r="D52" t="s">
        <v>67</v>
      </c>
      <c r="E52" t="s">
        <v>264</v>
      </c>
      <c r="F52">
        <v>194</v>
      </c>
    </row>
    <row r="53" spans="1:6" x14ac:dyDescent="0.2">
      <c r="A53">
        <v>51002</v>
      </c>
      <c r="B53" t="s">
        <v>200</v>
      </c>
      <c r="C53">
        <v>11</v>
      </c>
      <c r="D53" t="s">
        <v>67</v>
      </c>
      <c r="E53" t="s">
        <v>655</v>
      </c>
      <c r="F53">
        <v>577</v>
      </c>
    </row>
    <row r="54" spans="1:6" x14ac:dyDescent="0.2">
      <c r="A54">
        <v>51003</v>
      </c>
      <c r="B54" t="s">
        <v>201</v>
      </c>
      <c r="C54">
        <v>4</v>
      </c>
      <c r="D54" t="s">
        <v>67</v>
      </c>
      <c r="E54" t="s">
        <v>629</v>
      </c>
      <c r="F54">
        <v>189</v>
      </c>
    </row>
    <row r="55" spans="1:6" x14ac:dyDescent="0.2">
      <c r="A55">
        <v>51004</v>
      </c>
      <c r="B55" t="s">
        <v>202</v>
      </c>
      <c r="C55">
        <v>5</v>
      </c>
      <c r="D55" t="s">
        <v>67</v>
      </c>
      <c r="E55" t="s">
        <v>656</v>
      </c>
      <c r="F55">
        <v>166</v>
      </c>
    </row>
    <row r="56" spans="1:6" x14ac:dyDescent="0.2">
      <c r="A56">
        <v>51007</v>
      </c>
      <c r="B56" t="s">
        <v>203</v>
      </c>
      <c r="C56">
        <v>17</v>
      </c>
      <c r="D56" t="s">
        <v>67</v>
      </c>
      <c r="E56" t="s">
        <v>657</v>
      </c>
      <c r="F56">
        <v>632</v>
      </c>
    </row>
    <row r="57" spans="1:6" x14ac:dyDescent="0.2">
      <c r="A57">
        <v>51008</v>
      </c>
      <c r="B57" t="s">
        <v>204</v>
      </c>
      <c r="C57">
        <v>4</v>
      </c>
      <c r="D57" t="s">
        <v>67</v>
      </c>
      <c r="E57" t="s">
        <v>626</v>
      </c>
      <c r="F57">
        <v>218</v>
      </c>
    </row>
    <row r="58" spans="1:6" x14ac:dyDescent="0.2">
      <c r="A58">
        <v>51012</v>
      </c>
      <c r="B58" t="s">
        <v>205</v>
      </c>
      <c r="C58">
        <v>2</v>
      </c>
      <c r="D58" t="s">
        <v>67</v>
      </c>
      <c r="E58" t="s">
        <v>132</v>
      </c>
      <c r="F58">
        <v>126</v>
      </c>
    </row>
    <row r="59" spans="1:6" x14ac:dyDescent="0.2">
      <c r="A59">
        <v>51013</v>
      </c>
      <c r="B59" t="s">
        <v>271</v>
      </c>
      <c r="C59">
        <v>29</v>
      </c>
      <c r="D59" t="s">
        <v>67</v>
      </c>
      <c r="E59" t="s">
        <v>658</v>
      </c>
      <c r="F59">
        <v>1726</v>
      </c>
    </row>
    <row r="60" spans="1:6" x14ac:dyDescent="0.2">
      <c r="A60">
        <v>51024</v>
      </c>
      <c r="B60" t="s">
        <v>206</v>
      </c>
      <c r="C60">
        <v>17</v>
      </c>
      <c r="D60" t="s">
        <v>67</v>
      </c>
      <c r="E60" t="s">
        <v>659</v>
      </c>
      <c r="F60">
        <v>803</v>
      </c>
    </row>
    <row r="61" spans="1:6" x14ac:dyDescent="0.2">
      <c r="A61">
        <v>51025</v>
      </c>
      <c r="B61" t="s">
        <v>435</v>
      </c>
      <c r="C61">
        <v>11</v>
      </c>
      <c r="D61" t="s">
        <v>67</v>
      </c>
      <c r="E61" t="s">
        <v>660</v>
      </c>
      <c r="F61">
        <v>615</v>
      </c>
    </row>
    <row r="62" spans="1:6" x14ac:dyDescent="0.2">
      <c r="A62">
        <v>51027</v>
      </c>
      <c r="B62" t="s">
        <v>234</v>
      </c>
      <c r="C62">
        <v>10</v>
      </c>
      <c r="D62" t="s">
        <v>67</v>
      </c>
      <c r="E62" t="s">
        <v>661</v>
      </c>
      <c r="F62">
        <v>453</v>
      </c>
    </row>
    <row r="63" spans="1:6" x14ac:dyDescent="0.2">
      <c r="A63">
        <v>51033</v>
      </c>
      <c r="B63" t="s">
        <v>77</v>
      </c>
      <c r="C63">
        <v>31</v>
      </c>
      <c r="D63" t="s">
        <v>67</v>
      </c>
      <c r="E63" t="s">
        <v>662</v>
      </c>
      <c r="F63">
        <v>1974</v>
      </c>
    </row>
    <row r="64" spans="1:6" x14ac:dyDescent="0.2">
      <c r="A64">
        <v>51034</v>
      </c>
      <c r="B64" t="s">
        <v>207</v>
      </c>
      <c r="C64">
        <v>6</v>
      </c>
      <c r="D64" t="s">
        <v>67</v>
      </c>
      <c r="E64" t="s">
        <v>119</v>
      </c>
      <c r="F64">
        <v>408</v>
      </c>
    </row>
    <row r="65" spans="1:6" x14ac:dyDescent="0.2">
      <c r="A65">
        <v>51035</v>
      </c>
      <c r="B65" t="s">
        <v>208</v>
      </c>
      <c r="C65">
        <v>12</v>
      </c>
      <c r="D65" t="s">
        <v>67</v>
      </c>
      <c r="E65" t="s">
        <v>587</v>
      </c>
      <c r="F65">
        <v>723</v>
      </c>
    </row>
    <row r="66" spans="1:6" x14ac:dyDescent="0.2">
      <c r="A66">
        <v>51037</v>
      </c>
      <c r="B66" t="s">
        <v>209</v>
      </c>
      <c r="C66">
        <v>8</v>
      </c>
      <c r="D66" t="s">
        <v>67</v>
      </c>
      <c r="E66" t="s">
        <v>663</v>
      </c>
      <c r="F66">
        <v>403</v>
      </c>
    </row>
    <row r="67" spans="1:6" x14ac:dyDescent="0.2">
      <c r="A67">
        <v>51045</v>
      </c>
      <c r="B67" t="s">
        <v>210</v>
      </c>
      <c r="C67">
        <v>22</v>
      </c>
      <c r="D67" t="s">
        <v>67</v>
      </c>
      <c r="E67" t="s">
        <v>664</v>
      </c>
      <c r="F67">
        <v>1282</v>
      </c>
    </row>
    <row r="68" spans="1:6" x14ac:dyDescent="0.2">
      <c r="A68">
        <v>51049</v>
      </c>
      <c r="B68" t="s">
        <v>442</v>
      </c>
      <c r="C68">
        <v>7</v>
      </c>
      <c r="D68" t="s">
        <v>67</v>
      </c>
      <c r="E68" t="s">
        <v>665</v>
      </c>
      <c r="F68">
        <v>314</v>
      </c>
    </row>
    <row r="69" spans="1:6" x14ac:dyDescent="0.2">
      <c r="A69">
        <v>51051</v>
      </c>
      <c r="B69" t="s">
        <v>211</v>
      </c>
      <c r="C69">
        <v>17</v>
      </c>
      <c r="D69" t="s">
        <v>67</v>
      </c>
      <c r="E69" t="s">
        <v>666</v>
      </c>
      <c r="F69">
        <v>1032</v>
      </c>
    </row>
    <row r="70" spans="1:6" x14ac:dyDescent="0.2">
      <c r="A70">
        <v>51052</v>
      </c>
      <c r="B70" t="s">
        <v>212</v>
      </c>
      <c r="C70">
        <v>10</v>
      </c>
      <c r="D70" t="s">
        <v>67</v>
      </c>
      <c r="E70" t="s">
        <v>667</v>
      </c>
      <c r="F70">
        <v>559</v>
      </c>
    </row>
    <row r="71" spans="1:6" x14ac:dyDescent="0.2">
      <c r="A71">
        <v>51053</v>
      </c>
      <c r="B71" t="s">
        <v>213</v>
      </c>
      <c r="C71">
        <v>9</v>
      </c>
      <c r="D71" t="s">
        <v>67</v>
      </c>
      <c r="E71" t="s">
        <v>668</v>
      </c>
      <c r="F71">
        <v>568</v>
      </c>
    </row>
    <row r="72" spans="1:6" x14ac:dyDescent="0.2">
      <c r="A72">
        <v>51055</v>
      </c>
      <c r="B72" t="s">
        <v>214</v>
      </c>
      <c r="C72">
        <v>2</v>
      </c>
      <c r="D72" t="s">
        <v>67</v>
      </c>
      <c r="E72" t="s">
        <v>137</v>
      </c>
      <c r="F72">
        <v>62</v>
      </c>
    </row>
    <row r="73" spans="1:6" x14ac:dyDescent="0.2">
      <c r="A73">
        <v>51061</v>
      </c>
      <c r="B73" t="s">
        <v>447</v>
      </c>
      <c r="C73">
        <v>19</v>
      </c>
      <c r="D73" t="s">
        <v>67</v>
      </c>
      <c r="E73" t="s">
        <v>669</v>
      </c>
      <c r="F73">
        <v>1068</v>
      </c>
    </row>
    <row r="74" spans="1:6" x14ac:dyDescent="0.2">
      <c r="A74">
        <v>51066</v>
      </c>
      <c r="B74" t="s">
        <v>215</v>
      </c>
      <c r="C74">
        <v>10</v>
      </c>
      <c r="D74" t="s">
        <v>67</v>
      </c>
      <c r="E74" t="s">
        <v>670</v>
      </c>
      <c r="F74">
        <v>432</v>
      </c>
    </row>
    <row r="75" spans="1:6" x14ac:dyDescent="0.2">
      <c r="A75">
        <v>51070</v>
      </c>
      <c r="B75" t="s">
        <v>216</v>
      </c>
      <c r="C75">
        <v>7</v>
      </c>
      <c r="D75" t="s">
        <v>67</v>
      </c>
      <c r="E75" t="s">
        <v>671</v>
      </c>
      <c r="F75">
        <v>400</v>
      </c>
    </row>
    <row r="76" spans="1:6" x14ac:dyDescent="0.2">
      <c r="A76">
        <v>51076</v>
      </c>
      <c r="B76" t="s">
        <v>327</v>
      </c>
      <c r="C76">
        <v>19</v>
      </c>
      <c r="D76" t="s">
        <v>67</v>
      </c>
      <c r="E76" t="s">
        <v>672</v>
      </c>
      <c r="F76">
        <v>1158</v>
      </c>
    </row>
    <row r="77" spans="1:6" x14ac:dyDescent="0.2">
      <c r="A77">
        <v>51078</v>
      </c>
      <c r="B77" t="s">
        <v>217</v>
      </c>
      <c r="C77">
        <v>13</v>
      </c>
      <c r="D77" t="s">
        <v>67</v>
      </c>
      <c r="E77" t="s">
        <v>673</v>
      </c>
      <c r="F77">
        <v>673</v>
      </c>
    </row>
    <row r="78" spans="1:6" x14ac:dyDescent="0.2">
      <c r="A78">
        <v>51082</v>
      </c>
      <c r="B78" t="s">
        <v>450</v>
      </c>
      <c r="C78">
        <v>22</v>
      </c>
      <c r="D78" t="s">
        <v>67</v>
      </c>
      <c r="E78" t="s">
        <v>660</v>
      </c>
      <c r="F78">
        <v>1230</v>
      </c>
    </row>
    <row r="79" spans="1:6" x14ac:dyDescent="0.2">
      <c r="A79">
        <v>51085</v>
      </c>
      <c r="B79" t="s">
        <v>452</v>
      </c>
      <c r="C79">
        <v>27</v>
      </c>
      <c r="D79" t="s">
        <v>67</v>
      </c>
      <c r="E79" t="s">
        <v>674</v>
      </c>
      <c r="F79">
        <v>1510</v>
      </c>
    </row>
    <row r="80" spans="1:6" x14ac:dyDescent="0.2">
      <c r="A80">
        <v>51100</v>
      </c>
      <c r="B80" t="s">
        <v>328</v>
      </c>
      <c r="C80">
        <v>22</v>
      </c>
      <c r="D80" t="s">
        <v>67</v>
      </c>
      <c r="E80" t="s">
        <v>675</v>
      </c>
      <c r="F80">
        <v>1476</v>
      </c>
    </row>
    <row r="81" spans="1:6" x14ac:dyDescent="0.2">
      <c r="A81">
        <v>52005</v>
      </c>
      <c r="B81" t="s">
        <v>455</v>
      </c>
      <c r="C81">
        <v>11</v>
      </c>
      <c r="D81" t="s">
        <v>67</v>
      </c>
      <c r="E81" t="s">
        <v>676</v>
      </c>
      <c r="F81">
        <v>511</v>
      </c>
    </row>
    <row r="82" spans="1:6" x14ac:dyDescent="0.2">
      <c r="A82">
        <v>52009</v>
      </c>
      <c r="B82" t="s">
        <v>457</v>
      </c>
      <c r="C82">
        <v>4</v>
      </c>
      <c r="D82" t="s">
        <v>67</v>
      </c>
      <c r="E82" t="s">
        <v>677</v>
      </c>
      <c r="F82">
        <v>165</v>
      </c>
    </row>
    <row r="83" spans="1:6" x14ac:dyDescent="0.2">
      <c r="A83">
        <v>52017</v>
      </c>
      <c r="B83" t="s">
        <v>218</v>
      </c>
      <c r="C83">
        <v>9</v>
      </c>
      <c r="D83" t="s">
        <v>67</v>
      </c>
      <c r="E83" t="s">
        <v>678</v>
      </c>
      <c r="F83">
        <v>529</v>
      </c>
    </row>
    <row r="84" spans="1:6" x14ac:dyDescent="0.2">
      <c r="A84">
        <v>52020</v>
      </c>
      <c r="B84" t="s">
        <v>459</v>
      </c>
      <c r="C84">
        <v>47</v>
      </c>
      <c r="D84" t="s">
        <v>67</v>
      </c>
      <c r="E84" t="s">
        <v>679</v>
      </c>
      <c r="F84">
        <v>3516</v>
      </c>
    </row>
    <row r="85" spans="1:6" x14ac:dyDescent="0.2">
      <c r="A85">
        <v>52022</v>
      </c>
      <c r="B85" t="s">
        <v>219</v>
      </c>
      <c r="C85">
        <v>15</v>
      </c>
      <c r="D85" t="s">
        <v>67</v>
      </c>
      <c r="E85" t="s">
        <v>351</v>
      </c>
      <c r="F85">
        <v>972</v>
      </c>
    </row>
    <row r="86" spans="1:6" x14ac:dyDescent="0.2">
      <c r="A86">
        <v>52041</v>
      </c>
      <c r="B86" t="s">
        <v>462</v>
      </c>
      <c r="C86">
        <v>15</v>
      </c>
      <c r="D86" t="s">
        <v>67</v>
      </c>
      <c r="E86" t="s">
        <v>388</v>
      </c>
      <c r="F86">
        <v>714</v>
      </c>
    </row>
    <row r="87" spans="1:6" x14ac:dyDescent="0.2">
      <c r="A87">
        <v>52042</v>
      </c>
      <c r="B87" t="s">
        <v>220</v>
      </c>
      <c r="C87">
        <v>9</v>
      </c>
      <c r="D87" t="s">
        <v>67</v>
      </c>
      <c r="E87" t="s">
        <v>680</v>
      </c>
      <c r="F87">
        <v>496</v>
      </c>
    </row>
    <row r="88" spans="1:6" x14ac:dyDescent="0.2">
      <c r="A88">
        <v>52044</v>
      </c>
      <c r="B88" t="s">
        <v>78</v>
      </c>
      <c r="C88">
        <v>34</v>
      </c>
      <c r="D88" t="s">
        <v>67</v>
      </c>
      <c r="E88" t="s">
        <v>681</v>
      </c>
      <c r="F88">
        <v>1795</v>
      </c>
    </row>
    <row r="89" spans="1:6" x14ac:dyDescent="0.2">
      <c r="A89">
        <v>52050</v>
      </c>
      <c r="B89" t="s">
        <v>221</v>
      </c>
      <c r="C89">
        <v>5</v>
      </c>
      <c r="D89" t="s">
        <v>67</v>
      </c>
      <c r="E89" t="s">
        <v>326</v>
      </c>
      <c r="F89">
        <v>336</v>
      </c>
    </row>
    <row r="90" spans="1:6" x14ac:dyDescent="0.2">
      <c r="A90">
        <v>52059</v>
      </c>
      <c r="B90" t="s">
        <v>79</v>
      </c>
      <c r="C90">
        <v>11</v>
      </c>
      <c r="D90" t="s">
        <v>67</v>
      </c>
      <c r="E90" t="s">
        <v>682</v>
      </c>
      <c r="F90">
        <v>698</v>
      </c>
    </row>
    <row r="91" spans="1:6" x14ac:dyDescent="0.2">
      <c r="A91">
        <v>52063</v>
      </c>
      <c r="B91" t="s">
        <v>235</v>
      </c>
      <c r="C91">
        <v>14</v>
      </c>
      <c r="D91" t="s">
        <v>67</v>
      </c>
      <c r="E91" t="s">
        <v>683</v>
      </c>
      <c r="F91">
        <v>810</v>
      </c>
    </row>
    <row r="92" spans="1:6" x14ac:dyDescent="0.2">
      <c r="A92">
        <v>52064</v>
      </c>
      <c r="B92" t="s">
        <v>222</v>
      </c>
      <c r="C92">
        <v>8</v>
      </c>
      <c r="D92" t="s">
        <v>67</v>
      </c>
      <c r="E92" t="s">
        <v>367</v>
      </c>
      <c r="F92">
        <v>317</v>
      </c>
    </row>
    <row r="93" spans="1:6" x14ac:dyDescent="0.2">
      <c r="A93">
        <v>52065</v>
      </c>
      <c r="B93" t="s">
        <v>223</v>
      </c>
      <c r="C93">
        <v>25</v>
      </c>
      <c r="D93" t="s">
        <v>67</v>
      </c>
      <c r="E93" t="s">
        <v>684</v>
      </c>
      <c r="F93">
        <v>1460</v>
      </c>
    </row>
    <row r="94" spans="1:6" x14ac:dyDescent="0.2">
      <c r="A94">
        <v>52069</v>
      </c>
      <c r="B94" t="s">
        <v>470</v>
      </c>
      <c r="C94">
        <v>13</v>
      </c>
      <c r="D94" t="s">
        <v>67</v>
      </c>
      <c r="E94" t="s">
        <v>685</v>
      </c>
      <c r="F94">
        <v>740</v>
      </c>
    </row>
    <row r="95" spans="1:6" x14ac:dyDescent="0.2">
      <c r="A95">
        <v>52072</v>
      </c>
      <c r="B95" t="s">
        <v>471</v>
      </c>
      <c r="C95">
        <v>20</v>
      </c>
      <c r="D95" t="s">
        <v>67</v>
      </c>
      <c r="E95" t="s">
        <v>686</v>
      </c>
      <c r="F95">
        <v>1348</v>
      </c>
    </row>
    <row r="96" spans="1:6" x14ac:dyDescent="0.2">
      <c r="A96">
        <v>52073</v>
      </c>
      <c r="B96" t="s">
        <v>473</v>
      </c>
      <c r="C96">
        <v>13</v>
      </c>
      <c r="D96" t="s">
        <v>67</v>
      </c>
      <c r="E96" t="s">
        <v>687</v>
      </c>
      <c r="F96">
        <v>894</v>
      </c>
    </row>
    <row r="97" spans="1:6" x14ac:dyDescent="0.2">
      <c r="A97">
        <v>52074</v>
      </c>
      <c r="B97" t="s">
        <v>475</v>
      </c>
      <c r="C97">
        <v>16</v>
      </c>
      <c r="D97" t="s">
        <v>67</v>
      </c>
      <c r="E97" t="s">
        <v>688</v>
      </c>
      <c r="F97">
        <v>855</v>
      </c>
    </row>
    <row r="98" spans="1:6" x14ac:dyDescent="0.2">
      <c r="A98">
        <v>52075</v>
      </c>
      <c r="B98" t="s">
        <v>477</v>
      </c>
      <c r="C98">
        <v>7</v>
      </c>
      <c r="D98" t="s">
        <v>67</v>
      </c>
      <c r="E98" t="s">
        <v>689</v>
      </c>
      <c r="F98">
        <v>299</v>
      </c>
    </row>
    <row r="99" spans="1:6" x14ac:dyDescent="0.2">
      <c r="A99">
        <v>52079</v>
      </c>
      <c r="B99" t="s">
        <v>479</v>
      </c>
      <c r="C99">
        <v>27</v>
      </c>
      <c r="D99" t="s">
        <v>67</v>
      </c>
      <c r="E99" t="s">
        <v>690</v>
      </c>
      <c r="F99">
        <v>1733</v>
      </c>
    </row>
    <row r="100" spans="1:6" x14ac:dyDescent="0.2">
      <c r="A100">
        <v>52081</v>
      </c>
      <c r="B100" t="s">
        <v>236</v>
      </c>
      <c r="C100">
        <v>12</v>
      </c>
      <c r="D100" t="s">
        <v>67</v>
      </c>
      <c r="E100" t="s">
        <v>282</v>
      </c>
      <c r="F100">
        <v>782</v>
      </c>
    </row>
    <row r="101" spans="1:6" x14ac:dyDescent="0.2">
      <c r="A101">
        <v>52083</v>
      </c>
      <c r="B101" t="s">
        <v>482</v>
      </c>
      <c r="C101">
        <v>5</v>
      </c>
      <c r="D101" t="s">
        <v>67</v>
      </c>
      <c r="E101" t="s">
        <v>691</v>
      </c>
      <c r="F101">
        <v>283</v>
      </c>
    </row>
    <row r="102" spans="1:6" x14ac:dyDescent="0.2">
      <c r="A102">
        <v>52086</v>
      </c>
      <c r="B102" t="s">
        <v>483</v>
      </c>
      <c r="C102">
        <v>5</v>
      </c>
      <c r="D102" t="s">
        <v>67</v>
      </c>
      <c r="E102" t="s">
        <v>428</v>
      </c>
      <c r="F102">
        <v>328</v>
      </c>
    </row>
    <row r="103" spans="1:6" x14ac:dyDescent="0.2">
      <c r="A103">
        <v>52087</v>
      </c>
      <c r="B103" t="s">
        <v>237</v>
      </c>
      <c r="C103">
        <v>1</v>
      </c>
      <c r="D103" t="s">
        <v>67</v>
      </c>
      <c r="E103" t="s">
        <v>314</v>
      </c>
      <c r="F103">
        <v>84</v>
      </c>
    </row>
    <row r="104" spans="1:6" x14ac:dyDescent="0.2">
      <c r="A104">
        <v>52090</v>
      </c>
      <c r="B104" t="s">
        <v>485</v>
      </c>
      <c r="C104">
        <v>16</v>
      </c>
      <c r="D104" t="s">
        <v>67</v>
      </c>
      <c r="E104" t="s">
        <v>104</v>
      </c>
      <c r="F104">
        <v>1104</v>
      </c>
    </row>
    <row r="105" spans="1:6" x14ac:dyDescent="0.2">
      <c r="A105">
        <v>52102</v>
      </c>
      <c r="B105" t="s">
        <v>487</v>
      </c>
      <c r="C105">
        <v>17</v>
      </c>
      <c r="D105" t="s">
        <v>67</v>
      </c>
      <c r="E105" t="s">
        <v>692</v>
      </c>
      <c r="F105">
        <v>981</v>
      </c>
    </row>
    <row r="106" spans="1:6" x14ac:dyDescent="0.2">
      <c r="A106">
        <v>53001</v>
      </c>
      <c r="B106" t="s">
        <v>89</v>
      </c>
      <c r="C106">
        <v>4</v>
      </c>
      <c r="D106" t="s">
        <v>67</v>
      </c>
      <c r="E106" t="s">
        <v>97</v>
      </c>
      <c r="F106">
        <v>264</v>
      </c>
    </row>
    <row r="107" spans="1:6" x14ac:dyDescent="0.2">
      <c r="A107">
        <v>53002</v>
      </c>
      <c r="B107" t="s">
        <v>490</v>
      </c>
      <c r="C107">
        <v>6</v>
      </c>
      <c r="D107" t="s">
        <v>67</v>
      </c>
      <c r="E107" t="s">
        <v>693</v>
      </c>
      <c r="F107">
        <v>265</v>
      </c>
    </row>
    <row r="108" spans="1:6" x14ac:dyDescent="0.2">
      <c r="A108">
        <v>53010</v>
      </c>
      <c r="B108" t="s">
        <v>491</v>
      </c>
      <c r="C108">
        <v>13</v>
      </c>
      <c r="D108" t="s">
        <v>67</v>
      </c>
      <c r="E108" t="s">
        <v>694</v>
      </c>
      <c r="F108">
        <v>683</v>
      </c>
    </row>
    <row r="109" spans="1:6" x14ac:dyDescent="0.2">
      <c r="A109">
        <v>53011</v>
      </c>
      <c r="B109" t="s">
        <v>493</v>
      </c>
      <c r="C109">
        <v>11</v>
      </c>
      <c r="D109" t="s">
        <v>67</v>
      </c>
      <c r="E109" t="s">
        <v>695</v>
      </c>
      <c r="F109">
        <v>600</v>
      </c>
    </row>
    <row r="110" spans="1:6" x14ac:dyDescent="0.2">
      <c r="A110">
        <v>53030</v>
      </c>
      <c r="B110" t="s">
        <v>495</v>
      </c>
      <c r="C110">
        <v>7</v>
      </c>
      <c r="D110" t="s">
        <v>67</v>
      </c>
      <c r="E110" t="s">
        <v>696</v>
      </c>
      <c r="F110">
        <v>486</v>
      </c>
    </row>
    <row r="111" spans="1:6" x14ac:dyDescent="0.2">
      <c r="A111">
        <v>53031</v>
      </c>
      <c r="B111" t="s">
        <v>497</v>
      </c>
      <c r="C111">
        <v>20</v>
      </c>
      <c r="D111" t="s">
        <v>67</v>
      </c>
      <c r="E111" t="s">
        <v>697</v>
      </c>
      <c r="F111">
        <v>1246</v>
      </c>
    </row>
    <row r="112" spans="1:6" x14ac:dyDescent="0.2">
      <c r="A112">
        <v>53040</v>
      </c>
      <c r="B112" t="s">
        <v>273</v>
      </c>
      <c r="C112">
        <v>27</v>
      </c>
      <c r="D112" t="s">
        <v>67</v>
      </c>
      <c r="E112" t="s">
        <v>127</v>
      </c>
      <c r="F112">
        <v>1620</v>
      </c>
    </row>
    <row r="113" spans="1:6" x14ac:dyDescent="0.2">
      <c r="A113">
        <v>53046</v>
      </c>
      <c r="B113" t="s">
        <v>224</v>
      </c>
      <c r="C113">
        <v>9</v>
      </c>
      <c r="D113" t="s">
        <v>67</v>
      </c>
      <c r="E113" t="s">
        <v>333</v>
      </c>
      <c r="F113">
        <v>571</v>
      </c>
    </row>
    <row r="114" spans="1:6" x14ac:dyDescent="0.2">
      <c r="A114">
        <v>53047</v>
      </c>
      <c r="B114" t="s">
        <v>225</v>
      </c>
      <c r="C114">
        <v>4</v>
      </c>
      <c r="D114" t="s">
        <v>67</v>
      </c>
      <c r="E114" t="s">
        <v>698</v>
      </c>
      <c r="F114">
        <v>183</v>
      </c>
    </row>
    <row r="115" spans="1:6" x14ac:dyDescent="0.2">
      <c r="A115">
        <v>53048</v>
      </c>
      <c r="B115" t="s">
        <v>502</v>
      </c>
      <c r="C115">
        <v>2</v>
      </c>
      <c r="D115" t="s">
        <v>67</v>
      </c>
      <c r="E115" t="s">
        <v>127</v>
      </c>
      <c r="F115">
        <v>120</v>
      </c>
    </row>
    <row r="116" spans="1:6" x14ac:dyDescent="0.2">
      <c r="A116">
        <v>53058</v>
      </c>
      <c r="B116" t="s">
        <v>504</v>
      </c>
      <c r="C116">
        <v>4</v>
      </c>
      <c r="D116" t="s">
        <v>67</v>
      </c>
      <c r="E116" t="s">
        <v>538</v>
      </c>
      <c r="F116">
        <v>219</v>
      </c>
    </row>
    <row r="117" spans="1:6" x14ac:dyDescent="0.2">
      <c r="A117">
        <v>53062</v>
      </c>
      <c r="B117" t="s">
        <v>505</v>
      </c>
      <c r="C117">
        <v>10</v>
      </c>
      <c r="D117" t="s">
        <v>67</v>
      </c>
      <c r="E117" t="s">
        <v>372</v>
      </c>
      <c r="F117">
        <v>496</v>
      </c>
    </row>
    <row r="118" spans="1:6" x14ac:dyDescent="0.2">
      <c r="A118">
        <v>53505</v>
      </c>
      <c r="B118" t="s">
        <v>506</v>
      </c>
      <c r="C118">
        <v>3</v>
      </c>
      <c r="D118" t="s">
        <v>67</v>
      </c>
      <c r="E118" t="s">
        <v>98</v>
      </c>
      <c r="F118">
        <v>216</v>
      </c>
    </row>
    <row r="119" spans="1:6" x14ac:dyDescent="0.2">
      <c r="A119">
        <v>5001</v>
      </c>
      <c r="B119" t="s">
        <v>182</v>
      </c>
      <c r="C119">
        <v>9</v>
      </c>
      <c r="D119" t="s">
        <v>67</v>
      </c>
      <c r="E119" t="s">
        <v>699</v>
      </c>
      <c r="F119">
        <v>438</v>
      </c>
    </row>
    <row r="120" spans="1:6" x14ac:dyDescent="0.2">
      <c r="A120">
        <v>5002</v>
      </c>
      <c r="B120" t="s">
        <v>184</v>
      </c>
      <c r="C120">
        <v>6</v>
      </c>
      <c r="D120" t="s">
        <v>67</v>
      </c>
      <c r="E120" t="s">
        <v>133</v>
      </c>
      <c r="F120">
        <v>336</v>
      </c>
    </row>
    <row r="121" spans="1:6" x14ac:dyDescent="0.2">
      <c r="A121">
        <v>5003</v>
      </c>
      <c r="B121" t="s">
        <v>188</v>
      </c>
      <c r="C121">
        <v>1</v>
      </c>
      <c r="D121" t="s">
        <v>67</v>
      </c>
      <c r="E121" t="s">
        <v>112</v>
      </c>
      <c r="F121">
        <v>70</v>
      </c>
    </row>
    <row r="122" spans="1:6" x14ac:dyDescent="0.2">
      <c r="A122">
        <v>5004</v>
      </c>
      <c r="B122" t="s">
        <v>189</v>
      </c>
      <c r="C122">
        <v>21</v>
      </c>
      <c r="D122" t="s">
        <v>67</v>
      </c>
      <c r="E122" t="s">
        <v>700</v>
      </c>
      <c r="F122">
        <v>1149</v>
      </c>
    </row>
    <row r="123" spans="1:6" x14ac:dyDescent="0.2">
      <c r="A123">
        <v>5022</v>
      </c>
      <c r="B123" t="s">
        <v>42</v>
      </c>
      <c r="C123">
        <v>1</v>
      </c>
      <c r="D123" t="s">
        <v>67</v>
      </c>
      <c r="E123" t="s">
        <v>119</v>
      </c>
      <c r="F123">
        <v>68</v>
      </c>
    </row>
    <row r="124" spans="1:6" x14ac:dyDescent="0.2">
      <c r="A124">
        <v>5023</v>
      </c>
      <c r="B124" t="s">
        <v>197</v>
      </c>
      <c r="C124">
        <v>2</v>
      </c>
      <c r="D124" t="s">
        <v>67</v>
      </c>
      <c r="E124" t="s">
        <v>101</v>
      </c>
      <c r="F124">
        <v>128</v>
      </c>
    </row>
    <row r="125" spans="1:6" x14ac:dyDescent="0.2">
      <c r="A125">
        <v>5025</v>
      </c>
      <c r="B125" t="s">
        <v>43</v>
      </c>
      <c r="C125">
        <v>1</v>
      </c>
      <c r="D125" t="s">
        <v>67</v>
      </c>
      <c r="E125" t="s">
        <v>342</v>
      </c>
      <c r="F125">
        <v>52</v>
      </c>
    </row>
    <row r="126" spans="1:6" x14ac:dyDescent="0.2">
      <c r="A126">
        <v>5026</v>
      </c>
      <c r="B126" t="s">
        <v>44</v>
      </c>
      <c r="C126">
        <v>2</v>
      </c>
      <c r="D126" t="s">
        <v>67</v>
      </c>
      <c r="E126" t="s">
        <v>308</v>
      </c>
      <c r="F126">
        <v>74</v>
      </c>
    </row>
    <row r="127" spans="1:6" x14ac:dyDescent="0.2">
      <c r="A127">
        <v>5027</v>
      </c>
      <c r="B127" t="s">
        <v>238</v>
      </c>
      <c r="C127">
        <v>1</v>
      </c>
      <c r="D127" t="s">
        <v>67</v>
      </c>
      <c r="E127" t="s">
        <v>342</v>
      </c>
      <c r="F127">
        <v>52</v>
      </c>
    </row>
    <row r="128" spans="1:6" x14ac:dyDescent="0.2">
      <c r="A128">
        <v>6001</v>
      </c>
      <c r="B128" t="s">
        <v>226</v>
      </c>
      <c r="C128">
        <v>14</v>
      </c>
      <c r="D128" t="s">
        <v>67</v>
      </c>
      <c r="E128" t="s">
        <v>701</v>
      </c>
      <c r="F128">
        <v>727</v>
      </c>
    </row>
    <row r="129" spans="1:6" x14ac:dyDescent="0.2">
      <c r="A129">
        <v>6002</v>
      </c>
      <c r="B129" t="s">
        <v>51</v>
      </c>
      <c r="C129">
        <v>3</v>
      </c>
      <c r="D129" t="s">
        <v>67</v>
      </c>
      <c r="E129" t="s">
        <v>113</v>
      </c>
      <c r="F129">
        <v>153</v>
      </c>
    </row>
    <row r="130" spans="1:6" x14ac:dyDescent="0.2">
      <c r="A130">
        <v>6003</v>
      </c>
      <c r="B130" t="s">
        <v>276</v>
      </c>
      <c r="C130">
        <v>1</v>
      </c>
      <c r="D130" t="s">
        <v>67</v>
      </c>
      <c r="E130" t="s">
        <v>140</v>
      </c>
      <c r="F130">
        <v>58</v>
      </c>
    </row>
    <row r="131" spans="1:6" x14ac:dyDescent="0.2">
      <c r="A131">
        <v>6006</v>
      </c>
      <c r="B131" t="s">
        <v>228</v>
      </c>
      <c r="C131">
        <v>6</v>
      </c>
      <c r="D131" t="s">
        <v>67</v>
      </c>
      <c r="E131" t="s">
        <v>359</v>
      </c>
      <c r="F131">
        <v>277</v>
      </c>
    </row>
    <row r="132" spans="1:6" x14ac:dyDescent="0.2">
      <c r="A132">
        <v>6009</v>
      </c>
      <c r="B132" t="s">
        <v>517</v>
      </c>
      <c r="C132">
        <v>2</v>
      </c>
      <c r="D132" t="s">
        <v>67</v>
      </c>
      <c r="E132" t="s">
        <v>702</v>
      </c>
      <c r="F132">
        <v>67</v>
      </c>
    </row>
    <row r="133" spans="1:6" x14ac:dyDescent="0.2">
      <c r="A133">
        <v>6011</v>
      </c>
      <c r="B133" t="s">
        <v>52</v>
      </c>
      <c r="C133">
        <v>3</v>
      </c>
      <c r="D133" t="s">
        <v>67</v>
      </c>
      <c r="E133" t="s">
        <v>103</v>
      </c>
      <c r="F133">
        <v>129</v>
      </c>
    </row>
    <row r="134" spans="1:6" x14ac:dyDescent="0.2">
      <c r="A134">
        <v>6013</v>
      </c>
      <c r="B134" t="s">
        <v>230</v>
      </c>
      <c r="C134">
        <v>8</v>
      </c>
      <c r="D134" t="s">
        <v>67</v>
      </c>
      <c r="E134" t="s">
        <v>703</v>
      </c>
      <c r="F134">
        <v>418</v>
      </c>
    </row>
    <row r="135" spans="1:6" x14ac:dyDescent="0.2">
      <c r="A135">
        <v>6015</v>
      </c>
      <c r="B135" t="s">
        <v>231</v>
      </c>
      <c r="C135">
        <v>6</v>
      </c>
      <c r="D135" t="s">
        <v>67</v>
      </c>
      <c r="E135" t="s">
        <v>138</v>
      </c>
      <c r="F135">
        <v>302</v>
      </c>
    </row>
    <row r="136" spans="1:6" x14ac:dyDescent="0.2">
      <c r="A136">
        <v>7001</v>
      </c>
      <c r="B136" t="s">
        <v>337</v>
      </c>
      <c r="C136">
        <v>19</v>
      </c>
      <c r="D136" t="s">
        <v>67</v>
      </c>
      <c r="E136" t="s">
        <v>704</v>
      </c>
      <c r="F136">
        <v>968</v>
      </c>
    </row>
    <row r="137" spans="1:6" x14ac:dyDescent="0.2">
      <c r="A137">
        <v>7005</v>
      </c>
      <c r="B137" t="s">
        <v>240</v>
      </c>
      <c r="C137">
        <v>1</v>
      </c>
      <c r="D137" t="s">
        <v>67</v>
      </c>
      <c r="E137" t="s">
        <v>363</v>
      </c>
      <c r="F137">
        <v>46</v>
      </c>
    </row>
    <row r="138" spans="1:6" x14ac:dyDescent="0.2">
      <c r="A138">
        <v>7006</v>
      </c>
      <c r="B138" t="s">
        <v>521</v>
      </c>
      <c r="C138">
        <v>2</v>
      </c>
      <c r="D138" t="s">
        <v>67</v>
      </c>
      <c r="E138" t="s">
        <v>368</v>
      </c>
      <c r="F138">
        <v>61</v>
      </c>
    </row>
    <row r="139" spans="1:6" x14ac:dyDescent="0.2">
      <c r="A139">
        <v>7009</v>
      </c>
      <c r="B139" t="s">
        <v>241</v>
      </c>
      <c r="C139">
        <v>1</v>
      </c>
      <c r="D139" t="s">
        <v>67</v>
      </c>
      <c r="E139" t="s">
        <v>112</v>
      </c>
      <c r="F139">
        <v>70</v>
      </c>
    </row>
    <row r="140" spans="1:6" x14ac:dyDescent="0.2">
      <c r="A140">
        <v>7012</v>
      </c>
      <c r="B140" t="s">
        <v>523</v>
      </c>
      <c r="C140">
        <v>5</v>
      </c>
      <c r="D140" t="s">
        <v>67</v>
      </c>
      <c r="E140" t="s">
        <v>362</v>
      </c>
      <c r="F140">
        <v>173</v>
      </c>
    </row>
    <row r="141" spans="1:6" x14ac:dyDescent="0.2">
      <c r="A141">
        <v>7015</v>
      </c>
      <c r="B141" t="s">
        <v>524</v>
      </c>
      <c r="C141">
        <v>1</v>
      </c>
      <c r="D141" t="s">
        <v>67</v>
      </c>
      <c r="E141" t="s">
        <v>114</v>
      </c>
      <c r="F141">
        <v>27</v>
      </c>
    </row>
    <row r="142" spans="1:6" x14ac:dyDescent="0.2">
      <c r="A142">
        <v>7016</v>
      </c>
      <c r="B142" t="s">
        <v>338</v>
      </c>
      <c r="C142">
        <v>2</v>
      </c>
      <c r="D142" t="s">
        <v>67</v>
      </c>
      <c r="E142" t="s">
        <v>261</v>
      </c>
      <c r="F142">
        <v>124</v>
      </c>
    </row>
    <row r="143" spans="1:6" x14ac:dyDescent="0.2">
      <c r="A143">
        <v>8001</v>
      </c>
      <c r="B143" t="s">
        <v>525</v>
      </c>
      <c r="C143">
        <v>14</v>
      </c>
      <c r="D143" t="s">
        <v>67</v>
      </c>
      <c r="E143" t="s">
        <v>132</v>
      </c>
      <c r="F143">
        <v>882</v>
      </c>
    </row>
    <row r="144" spans="1:6" x14ac:dyDescent="0.2">
      <c r="A144">
        <v>8007</v>
      </c>
      <c r="B144" t="s">
        <v>232</v>
      </c>
      <c r="C144">
        <v>1</v>
      </c>
      <c r="D144" t="s">
        <v>67</v>
      </c>
      <c r="E144" t="s">
        <v>97</v>
      </c>
      <c r="F144">
        <v>66</v>
      </c>
    </row>
    <row r="145" spans="1:6" x14ac:dyDescent="0.2">
      <c r="A145">
        <v>8009</v>
      </c>
      <c r="B145" t="s">
        <v>528</v>
      </c>
      <c r="C145">
        <v>1</v>
      </c>
      <c r="D145" t="s">
        <v>67</v>
      </c>
      <c r="E145" t="s">
        <v>363</v>
      </c>
      <c r="F145">
        <v>46</v>
      </c>
    </row>
    <row r="146" spans="1:6" x14ac:dyDescent="0.2">
      <c r="A146">
        <v>8017</v>
      </c>
      <c r="B146" t="s">
        <v>529</v>
      </c>
      <c r="C146">
        <v>2</v>
      </c>
      <c r="D146" t="s">
        <v>67</v>
      </c>
      <c r="E146" t="s">
        <v>112</v>
      </c>
      <c r="F146">
        <v>140</v>
      </c>
    </row>
    <row r="147" spans="1:6" x14ac:dyDescent="0.2">
      <c r="A147">
        <v>9001</v>
      </c>
      <c r="B147" t="s">
        <v>531</v>
      </c>
      <c r="C147">
        <v>11</v>
      </c>
      <c r="D147" t="s">
        <v>67</v>
      </c>
      <c r="E147" t="s">
        <v>705</v>
      </c>
      <c r="F147">
        <v>636</v>
      </c>
    </row>
    <row r="148" spans="1:6" x14ac:dyDescent="0.2">
      <c r="A148">
        <v>9004</v>
      </c>
      <c r="B148" t="s">
        <v>533</v>
      </c>
      <c r="C148">
        <v>6</v>
      </c>
      <c r="D148" t="s">
        <v>67</v>
      </c>
      <c r="E148" t="s">
        <v>516</v>
      </c>
      <c r="F148">
        <v>400</v>
      </c>
    </row>
    <row r="149" spans="1:6" x14ac:dyDescent="0.2">
      <c r="A149">
        <v>9008</v>
      </c>
      <c r="B149" t="s">
        <v>536</v>
      </c>
      <c r="C149">
        <v>2</v>
      </c>
      <c r="D149" t="s">
        <v>67</v>
      </c>
      <c r="E149" t="s">
        <v>116</v>
      </c>
      <c r="F149">
        <v>134</v>
      </c>
    </row>
    <row r="150" spans="1:6" x14ac:dyDescent="0.2">
      <c r="A150">
        <v>9011</v>
      </c>
      <c r="B150" t="s">
        <v>537</v>
      </c>
      <c r="C150">
        <v>8</v>
      </c>
      <c r="D150" t="s">
        <v>67</v>
      </c>
      <c r="E150" t="s">
        <v>370</v>
      </c>
      <c r="F150">
        <v>334</v>
      </c>
    </row>
    <row r="151" spans="1:6" x14ac:dyDescent="0.2">
      <c r="A151">
        <v>9015</v>
      </c>
      <c r="B151" t="s">
        <v>540</v>
      </c>
      <c r="C151">
        <v>5</v>
      </c>
      <c r="D151" t="s">
        <v>67</v>
      </c>
      <c r="E151" t="s">
        <v>706</v>
      </c>
      <c r="F151">
        <v>241</v>
      </c>
    </row>
    <row r="152" spans="1:6" x14ac:dyDescent="0.2">
      <c r="A152">
        <v>1301</v>
      </c>
      <c r="B152" t="s">
        <v>243</v>
      </c>
      <c r="C152">
        <v>1</v>
      </c>
      <c r="D152" t="s">
        <v>67</v>
      </c>
      <c r="E152" t="s">
        <v>106</v>
      </c>
      <c r="F152">
        <v>34</v>
      </c>
    </row>
    <row r="153" spans="1:6" x14ac:dyDescent="0.2">
      <c r="A153">
        <v>1303</v>
      </c>
      <c r="B153" t="s">
        <v>340</v>
      </c>
      <c r="C153">
        <v>3</v>
      </c>
      <c r="D153" t="s">
        <v>67</v>
      </c>
      <c r="E153" t="s">
        <v>129</v>
      </c>
      <c r="F153">
        <v>126</v>
      </c>
    </row>
    <row r="154" spans="1:6" x14ac:dyDescent="0.2">
      <c r="A154">
        <v>10002</v>
      </c>
      <c r="B154" t="s">
        <v>45</v>
      </c>
      <c r="C154">
        <v>18</v>
      </c>
      <c r="D154" t="s">
        <v>67</v>
      </c>
      <c r="E154" t="s">
        <v>545</v>
      </c>
      <c r="F154">
        <v>1236</v>
      </c>
    </row>
    <row r="155" spans="1:6" x14ac:dyDescent="0.2">
      <c r="A155">
        <v>10005</v>
      </c>
      <c r="B155" t="s">
        <v>146</v>
      </c>
      <c r="C155">
        <v>2</v>
      </c>
      <c r="D155" t="s">
        <v>67</v>
      </c>
      <c r="E155" t="s">
        <v>140</v>
      </c>
      <c r="F155">
        <v>116</v>
      </c>
    </row>
    <row r="156" spans="1:6" x14ac:dyDescent="0.2">
      <c r="A156">
        <v>10008</v>
      </c>
      <c r="B156" t="s">
        <v>71</v>
      </c>
      <c r="C156">
        <v>1</v>
      </c>
      <c r="D156" t="s">
        <v>67</v>
      </c>
      <c r="E156" t="s">
        <v>98</v>
      </c>
      <c r="F156">
        <v>72</v>
      </c>
    </row>
    <row r="157" spans="1:6" x14ac:dyDescent="0.2">
      <c r="A157">
        <v>10010</v>
      </c>
      <c r="B157" t="s">
        <v>55</v>
      </c>
      <c r="C157">
        <v>1</v>
      </c>
      <c r="D157" t="s">
        <v>67</v>
      </c>
      <c r="E157" t="s">
        <v>628</v>
      </c>
      <c r="F157">
        <v>40</v>
      </c>
    </row>
    <row r="158" spans="1:6" x14ac:dyDescent="0.2">
      <c r="A158">
        <v>10013</v>
      </c>
      <c r="B158" t="s">
        <v>72</v>
      </c>
      <c r="C158">
        <v>6</v>
      </c>
      <c r="D158" t="s">
        <v>67</v>
      </c>
      <c r="E158" t="s">
        <v>707</v>
      </c>
      <c r="F158">
        <v>287</v>
      </c>
    </row>
    <row r="159" spans="1:6" x14ac:dyDescent="0.2">
      <c r="A159">
        <v>11001</v>
      </c>
      <c r="B159" t="s">
        <v>550</v>
      </c>
      <c r="C159">
        <v>6</v>
      </c>
      <c r="D159" t="s">
        <v>67</v>
      </c>
      <c r="E159" t="s">
        <v>564</v>
      </c>
      <c r="F159">
        <v>370</v>
      </c>
    </row>
    <row r="160" spans="1:6" x14ac:dyDescent="0.2">
      <c r="A160">
        <v>11008</v>
      </c>
      <c r="B160" t="s">
        <v>552</v>
      </c>
      <c r="C160">
        <v>4</v>
      </c>
      <c r="D160" t="s">
        <v>67</v>
      </c>
      <c r="E160" t="s">
        <v>358</v>
      </c>
      <c r="F160">
        <v>185</v>
      </c>
    </row>
    <row r="161" spans="1:6" x14ac:dyDescent="0.2">
      <c r="A161">
        <v>12001</v>
      </c>
      <c r="B161" t="s">
        <v>244</v>
      </c>
      <c r="C161">
        <v>28</v>
      </c>
      <c r="D161" t="s">
        <v>67</v>
      </c>
      <c r="E161" t="s">
        <v>708</v>
      </c>
      <c r="F161">
        <v>1655</v>
      </c>
    </row>
    <row r="162" spans="1:6" x14ac:dyDescent="0.2">
      <c r="A162">
        <v>12002</v>
      </c>
      <c r="B162" t="s">
        <v>283</v>
      </c>
      <c r="C162">
        <v>6</v>
      </c>
      <c r="D162" t="s">
        <v>67</v>
      </c>
      <c r="E162" t="s">
        <v>709</v>
      </c>
      <c r="F162">
        <v>299</v>
      </c>
    </row>
    <row r="163" spans="1:6" x14ac:dyDescent="0.2">
      <c r="A163">
        <v>12003</v>
      </c>
      <c r="B163" t="s">
        <v>73</v>
      </c>
      <c r="C163">
        <v>8</v>
      </c>
      <c r="D163" t="s">
        <v>67</v>
      </c>
      <c r="E163" t="s">
        <v>113</v>
      </c>
      <c r="F163">
        <v>408</v>
      </c>
    </row>
    <row r="164" spans="1:6" x14ac:dyDescent="0.2">
      <c r="A164">
        <v>12005</v>
      </c>
      <c r="B164" t="s">
        <v>245</v>
      </c>
      <c r="C164">
        <v>1</v>
      </c>
      <c r="D164" t="s">
        <v>67</v>
      </c>
      <c r="E164" t="s">
        <v>108</v>
      </c>
      <c r="F164">
        <v>78</v>
      </c>
    </row>
    <row r="165" spans="1:6" x14ac:dyDescent="0.2">
      <c r="A165">
        <v>12006</v>
      </c>
      <c r="B165" t="s">
        <v>74</v>
      </c>
      <c r="C165">
        <v>1</v>
      </c>
      <c r="D165" t="s">
        <v>67</v>
      </c>
      <c r="E165" t="s">
        <v>628</v>
      </c>
      <c r="F165">
        <v>40</v>
      </c>
    </row>
    <row r="166" spans="1:6" x14ac:dyDescent="0.2">
      <c r="A166">
        <v>12008</v>
      </c>
      <c r="B166" t="s">
        <v>75</v>
      </c>
      <c r="C166">
        <v>6</v>
      </c>
      <c r="D166" t="s">
        <v>67</v>
      </c>
      <c r="E166" t="s">
        <v>357</v>
      </c>
      <c r="F166">
        <v>310</v>
      </c>
    </row>
    <row r="167" spans="1:6" x14ac:dyDescent="0.2">
      <c r="A167">
        <v>13001</v>
      </c>
      <c r="B167" t="s">
        <v>90</v>
      </c>
      <c r="C167">
        <v>13</v>
      </c>
      <c r="D167" t="s">
        <v>67</v>
      </c>
      <c r="E167" t="s">
        <v>710</v>
      </c>
      <c r="F167">
        <v>759</v>
      </c>
    </row>
    <row r="168" spans="1:6" x14ac:dyDescent="0.2">
      <c r="A168">
        <v>13002</v>
      </c>
      <c r="B168" t="s">
        <v>561</v>
      </c>
      <c r="C168">
        <v>1</v>
      </c>
      <c r="D168" t="s">
        <v>67</v>
      </c>
      <c r="E168" t="s">
        <v>98</v>
      </c>
      <c r="F168">
        <v>72</v>
      </c>
    </row>
    <row r="169" spans="1:6" x14ac:dyDescent="0.2">
      <c r="A169">
        <v>13003</v>
      </c>
      <c r="B169" t="s">
        <v>88</v>
      </c>
      <c r="C169">
        <v>1</v>
      </c>
      <c r="D169" t="s">
        <v>67</v>
      </c>
      <c r="E169" t="s">
        <v>112</v>
      </c>
      <c r="F169">
        <v>70</v>
      </c>
    </row>
    <row r="170" spans="1:6" x14ac:dyDescent="0.2">
      <c r="A170">
        <v>13006</v>
      </c>
      <c r="B170" t="s">
        <v>32</v>
      </c>
      <c r="C170">
        <v>1</v>
      </c>
      <c r="D170" t="s">
        <v>67</v>
      </c>
      <c r="E170" t="s">
        <v>112</v>
      </c>
      <c r="F170">
        <v>70</v>
      </c>
    </row>
    <row r="171" spans="1:6" x14ac:dyDescent="0.2">
      <c r="A171">
        <v>14001</v>
      </c>
      <c r="B171" t="s">
        <v>147</v>
      </c>
      <c r="C171">
        <v>3</v>
      </c>
      <c r="D171" t="s">
        <v>67</v>
      </c>
      <c r="E171" t="s">
        <v>255</v>
      </c>
      <c r="F171">
        <v>188</v>
      </c>
    </row>
    <row r="172" spans="1:6" x14ac:dyDescent="0.2">
      <c r="A172">
        <v>14002</v>
      </c>
      <c r="B172" t="s">
        <v>148</v>
      </c>
      <c r="C172">
        <v>1</v>
      </c>
      <c r="D172" t="s">
        <v>67</v>
      </c>
      <c r="E172" t="s">
        <v>106</v>
      </c>
      <c r="F172">
        <v>34</v>
      </c>
    </row>
    <row r="173" spans="1:6" x14ac:dyDescent="0.2">
      <c r="A173">
        <v>14003</v>
      </c>
      <c r="B173" t="s">
        <v>149</v>
      </c>
      <c r="C173">
        <v>2</v>
      </c>
      <c r="D173" t="s">
        <v>67</v>
      </c>
      <c r="E173" t="s">
        <v>711</v>
      </c>
      <c r="F173">
        <v>56</v>
      </c>
    </row>
    <row r="174" spans="1:6" x14ac:dyDescent="0.2">
      <c r="A174">
        <v>14006</v>
      </c>
      <c r="B174" t="s">
        <v>246</v>
      </c>
      <c r="C174">
        <v>1</v>
      </c>
      <c r="D174" t="s">
        <v>67</v>
      </c>
      <c r="E174" t="s">
        <v>106</v>
      </c>
      <c r="F174">
        <v>34</v>
      </c>
    </row>
    <row r="175" spans="1:6" x14ac:dyDescent="0.2">
      <c r="A175">
        <v>14008</v>
      </c>
      <c r="B175" t="s">
        <v>150</v>
      </c>
      <c r="C175">
        <v>1</v>
      </c>
      <c r="D175" t="s">
        <v>67</v>
      </c>
      <c r="E175" t="s">
        <v>119</v>
      </c>
      <c r="F175">
        <v>68</v>
      </c>
    </row>
    <row r="176" spans="1:6" x14ac:dyDescent="0.2">
      <c r="A176">
        <v>15001</v>
      </c>
      <c r="B176" t="s">
        <v>151</v>
      </c>
      <c r="C176">
        <v>10</v>
      </c>
      <c r="D176" t="s">
        <v>67</v>
      </c>
      <c r="E176" t="s">
        <v>101</v>
      </c>
      <c r="F176">
        <v>640</v>
      </c>
    </row>
    <row r="177" spans="1:6" x14ac:dyDescent="0.2">
      <c r="A177">
        <v>15004</v>
      </c>
      <c r="B177" t="s">
        <v>570</v>
      </c>
      <c r="C177">
        <v>5</v>
      </c>
      <c r="D177" t="s">
        <v>67</v>
      </c>
      <c r="E177" t="s">
        <v>126</v>
      </c>
      <c r="F177">
        <v>295</v>
      </c>
    </row>
    <row r="178" spans="1:6" x14ac:dyDescent="0.2">
      <c r="A178">
        <v>15005</v>
      </c>
      <c r="B178" t="s">
        <v>572</v>
      </c>
      <c r="C178">
        <v>3</v>
      </c>
      <c r="D178" t="s">
        <v>67</v>
      </c>
      <c r="E178" t="s">
        <v>101</v>
      </c>
      <c r="F178">
        <v>192</v>
      </c>
    </row>
    <row r="179" spans="1:6" x14ac:dyDescent="0.2">
      <c r="A179">
        <v>15007</v>
      </c>
      <c r="B179" t="s">
        <v>573</v>
      </c>
      <c r="C179">
        <v>6</v>
      </c>
      <c r="D179" t="s">
        <v>67</v>
      </c>
      <c r="E179" t="s">
        <v>131</v>
      </c>
      <c r="F179">
        <v>303</v>
      </c>
    </row>
    <row r="180" spans="1:6" x14ac:dyDescent="0.2">
      <c r="A180">
        <v>15008</v>
      </c>
      <c r="B180" t="s">
        <v>575</v>
      </c>
      <c r="C180">
        <v>3</v>
      </c>
      <c r="D180" t="s">
        <v>67</v>
      </c>
      <c r="E180" t="s">
        <v>344</v>
      </c>
      <c r="F180">
        <v>154</v>
      </c>
    </row>
    <row r="181" spans="1:6" x14ac:dyDescent="0.2">
      <c r="A181">
        <v>15010</v>
      </c>
      <c r="B181" t="s">
        <v>577</v>
      </c>
      <c r="C181">
        <v>1</v>
      </c>
      <c r="D181" t="s">
        <v>67</v>
      </c>
      <c r="E181" t="s">
        <v>342</v>
      </c>
      <c r="F181">
        <v>52</v>
      </c>
    </row>
    <row r="182" spans="1:6" x14ac:dyDescent="0.2">
      <c r="A182">
        <v>15011</v>
      </c>
      <c r="B182" t="s">
        <v>578</v>
      </c>
      <c r="C182">
        <v>1</v>
      </c>
      <c r="D182" t="s">
        <v>67</v>
      </c>
      <c r="E182" t="s">
        <v>119</v>
      </c>
      <c r="F182">
        <v>68</v>
      </c>
    </row>
    <row r="183" spans="1:6" x14ac:dyDescent="0.2">
      <c r="A183">
        <v>16001</v>
      </c>
      <c r="B183" t="s">
        <v>285</v>
      </c>
      <c r="C183">
        <v>4</v>
      </c>
      <c r="D183" t="s">
        <v>67</v>
      </c>
      <c r="E183" t="s">
        <v>123</v>
      </c>
      <c r="F183">
        <v>254</v>
      </c>
    </row>
    <row r="184" spans="1:6" x14ac:dyDescent="0.2">
      <c r="A184">
        <v>16002</v>
      </c>
      <c r="B184" t="s">
        <v>286</v>
      </c>
      <c r="C184">
        <v>6</v>
      </c>
      <c r="D184" t="s">
        <v>67</v>
      </c>
      <c r="E184" t="s">
        <v>101</v>
      </c>
      <c r="F184">
        <v>384</v>
      </c>
    </row>
    <row r="185" spans="1:6" x14ac:dyDescent="0.2">
      <c r="A185">
        <v>17001</v>
      </c>
      <c r="B185" t="s">
        <v>288</v>
      </c>
      <c r="C185">
        <v>9</v>
      </c>
      <c r="D185" t="s">
        <v>67</v>
      </c>
      <c r="E185" t="s">
        <v>712</v>
      </c>
      <c r="F185">
        <v>556</v>
      </c>
    </row>
    <row r="186" spans="1:6" x14ac:dyDescent="0.2">
      <c r="A186">
        <v>17002</v>
      </c>
      <c r="B186" t="s">
        <v>289</v>
      </c>
      <c r="C186">
        <v>5</v>
      </c>
      <c r="D186" t="s">
        <v>67</v>
      </c>
      <c r="E186" t="s">
        <v>133</v>
      </c>
      <c r="F186">
        <v>280</v>
      </c>
    </row>
    <row r="187" spans="1:6" x14ac:dyDescent="0.2">
      <c r="A187">
        <v>17003</v>
      </c>
      <c r="B187" t="s">
        <v>290</v>
      </c>
      <c r="C187">
        <v>2</v>
      </c>
      <c r="D187" t="s">
        <v>67</v>
      </c>
      <c r="E187" t="s">
        <v>99</v>
      </c>
      <c r="F187">
        <v>98</v>
      </c>
    </row>
    <row r="188" spans="1:6" x14ac:dyDescent="0.2">
      <c r="A188">
        <v>17004</v>
      </c>
      <c r="B188" t="s">
        <v>583</v>
      </c>
      <c r="C188">
        <v>1</v>
      </c>
      <c r="D188" t="s">
        <v>67</v>
      </c>
      <c r="E188" t="s">
        <v>713</v>
      </c>
      <c r="F188">
        <v>88</v>
      </c>
    </row>
    <row r="189" spans="1:6" x14ac:dyDescent="0.2">
      <c r="A189">
        <v>17006</v>
      </c>
      <c r="B189" t="s">
        <v>291</v>
      </c>
      <c r="C189">
        <v>4</v>
      </c>
      <c r="D189" t="s">
        <v>67</v>
      </c>
      <c r="E189" t="s">
        <v>698</v>
      </c>
      <c r="F189">
        <v>183</v>
      </c>
    </row>
    <row r="190" spans="1:6" x14ac:dyDescent="0.2">
      <c r="A190">
        <v>17008</v>
      </c>
      <c r="B190" t="s">
        <v>292</v>
      </c>
      <c r="C190">
        <v>3</v>
      </c>
      <c r="D190" t="s">
        <v>67</v>
      </c>
      <c r="E190" t="s">
        <v>714</v>
      </c>
      <c r="F190">
        <v>80</v>
      </c>
    </row>
    <row r="191" spans="1:6" x14ac:dyDescent="0.2">
      <c r="A191">
        <v>17009</v>
      </c>
      <c r="B191" t="s">
        <v>293</v>
      </c>
      <c r="C191">
        <v>3</v>
      </c>
      <c r="D191" t="s">
        <v>67</v>
      </c>
      <c r="E191" t="s">
        <v>279</v>
      </c>
      <c r="F191">
        <v>172</v>
      </c>
    </row>
    <row r="192" spans="1:6" x14ac:dyDescent="0.2">
      <c r="A192">
        <v>17011</v>
      </c>
      <c r="B192" t="s">
        <v>349</v>
      </c>
      <c r="C192">
        <v>1</v>
      </c>
      <c r="D192" t="s">
        <v>67</v>
      </c>
      <c r="E192" t="s">
        <v>114</v>
      </c>
      <c r="F192">
        <v>27</v>
      </c>
    </row>
    <row r="193" spans="1:6" x14ac:dyDescent="0.2">
      <c r="A193">
        <v>18001</v>
      </c>
      <c r="B193" t="s">
        <v>76</v>
      </c>
      <c r="C193">
        <v>4</v>
      </c>
      <c r="D193" t="s">
        <v>67</v>
      </c>
      <c r="E193" t="s">
        <v>104</v>
      </c>
      <c r="F193">
        <v>276</v>
      </c>
    </row>
    <row r="194" spans="1:6" x14ac:dyDescent="0.2">
      <c r="A194">
        <v>18002</v>
      </c>
      <c r="B194" t="s">
        <v>586</v>
      </c>
      <c r="C194">
        <v>1</v>
      </c>
      <c r="D194" t="s">
        <v>67</v>
      </c>
      <c r="E194" t="s">
        <v>342</v>
      </c>
      <c r="F194">
        <v>52</v>
      </c>
    </row>
    <row r="195" spans="1:6" x14ac:dyDescent="0.2">
      <c r="A195">
        <v>18004</v>
      </c>
      <c r="B195" t="s">
        <v>247</v>
      </c>
      <c r="C195">
        <v>1</v>
      </c>
      <c r="D195" t="s">
        <v>67</v>
      </c>
      <c r="E195" t="s">
        <v>101</v>
      </c>
      <c r="F195">
        <v>64</v>
      </c>
    </row>
    <row r="196" spans="1:6" x14ac:dyDescent="0.2">
      <c r="A196">
        <v>18005</v>
      </c>
      <c r="B196" t="s">
        <v>588</v>
      </c>
      <c r="C196">
        <v>2</v>
      </c>
      <c r="D196" t="s">
        <v>67</v>
      </c>
      <c r="E196" t="s">
        <v>363</v>
      </c>
      <c r="F196">
        <v>92</v>
      </c>
    </row>
    <row r="197" spans="1:6" x14ac:dyDescent="0.2">
      <c r="A197">
        <v>18006</v>
      </c>
      <c r="B197" t="s">
        <v>590</v>
      </c>
      <c r="C197">
        <v>1</v>
      </c>
      <c r="D197" t="s">
        <v>67</v>
      </c>
      <c r="E197" t="s">
        <v>628</v>
      </c>
      <c r="F197">
        <v>40</v>
      </c>
    </row>
    <row r="198" spans="1:6" x14ac:dyDescent="0.2">
      <c r="A198">
        <v>18014</v>
      </c>
      <c r="B198" t="s">
        <v>250</v>
      </c>
      <c r="C198">
        <v>2</v>
      </c>
      <c r="D198" t="s">
        <v>67</v>
      </c>
      <c r="E198" t="s">
        <v>99</v>
      </c>
      <c r="F198">
        <v>98</v>
      </c>
    </row>
    <row r="199" spans="1:6" x14ac:dyDescent="0.2">
      <c r="A199">
        <v>19003</v>
      </c>
      <c r="B199" t="s">
        <v>153</v>
      </c>
      <c r="C199">
        <v>4</v>
      </c>
      <c r="D199" t="s">
        <v>67</v>
      </c>
      <c r="E199" t="s">
        <v>715</v>
      </c>
      <c r="F199">
        <v>193</v>
      </c>
    </row>
    <row r="200" spans="1:6" x14ac:dyDescent="0.2">
      <c r="A200">
        <v>19006</v>
      </c>
      <c r="B200" t="s">
        <v>155</v>
      </c>
      <c r="C200">
        <v>1</v>
      </c>
      <c r="D200" t="s">
        <v>67</v>
      </c>
      <c r="E200" t="s">
        <v>106</v>
      </c>
      <c r="F200">
        <v>34</v>
      </c>
    </row>
    <row r="201" spans="1:6" x14ac:dyDescent="0.2">
      <c r="A201">
        <v>19009</v>
      </c>
      <c r="B201" t="s">
        <v>593</v>
      </c>
      <c r="C201">
        <v>2</v>
      </c>
      <c r="D201" t="s">
        <v>67</v>
      </c>
      <c r="E201" t="s">
        <v>130</v>
      </c>
      <c r="F201">
        <v>130</v>
      </c>
    </row>
    <row r="202" spans="1:6" x14ac:dyDescent="0.2">
      <c r="A202">
        <v>19010</v>
      </c>
      <c r="B202" t="s">
        <v>156</v>
      </c>
      <c r="C202">
        <v>1</v>
      </c>
      <c r="D202" t="s">
        <v>67</v>
      </c>
      <c r="E202" t="s">
        <v>114</v>
      </c>
      <c r="F202">
        <v>27</v>
      </c>
    </row>
    <row r="203" spans="1:6" x14ac:dyDescent="0.2">
      <c r="A203">
        <v>19012</v>
      </c>
      <c r="B203" t="s">
        <v>252</v>
      </c>
      <c r="C203">
        <v>3</v>
      </c>
      <c r="D203" t="s">
        <v>67</v>
      </c>
      <c r="E203" t="s">
        <v>255</v>
      </c>
      <c r="F203">
        <v>188</v>
      </c>
    </row>
    <row r="204" spans="1:6" x14ac:dyDescent="0.2">
      <c r="A204">
        <v>20001</v>
      </c>
      <c r="B204" t="s">
        <v>157</v>
      </c>
      <c r="C204">
        <v>22</v>
      </c>
      <c r="D204" t="s">
        <v>67</v>
      </c>
      <c r="E204" t="s">
        <v>716</v>
      </c>
      <c r="F204">
        <v>1334</v>
      </c>
    </row>
    <row r="205" spans="1:6" x14ac:dyDescent="0.2">
      <c r="A205">
        <v>20002</v>
      </c>
      <c r="B205" t="s">
        <v>596</v>
      </c>
      <c r="C205">
        <v>6</v>
      </c>
      <c r="D205" t="s">
        <v>67</v>
      </c>
      <c r="E205" t="s">
        <v>132</v>
      </c>
      <c r="F205">
        <v>378</v>
      </c>
    </row>
    <row r="206" spans="1:6" x14ac:dyDescent="0.2">
      <c r="A206">
        <v>20003</v>
      </c>
      <c r="B206" t="s">
        <v>58</v>
      </c>
      <c r="C206">
        <v>4</v>
      </c>
      <c r="D206" t="s">
        <v>67</v>
      </c>
      <c r="E206" t="s">
        <v>140</v>
      </c>
      <c r="F206">
        <v>232</v>
      </c>
    </row>
    <row r="207" spans="1:6" x14ac:dyDescent="0.2">
      <c r="A207">
        <v>20004</v>
      </c>
      <c r="B207" t="s">
        <v>59</v>
      </c>
      <c r="C207">
        <v>4</v>
      </c>
      <c r="D207" t="s">
        <v>67</v>
      </c>
      <c r="E207" t="s">
        <v>717</v>
      </c>
      <c r="F207">
        <v>226</v>
      </c>
    </row>
    <row r="208" spans="1:6" x14ac:dyDescent="0.2">
      <c r="A208">
        <v>20005</v>
      </c>
      <c r="B208" t="s">
        <v>599</v>
      </c>
      <c r="C208">
        <v>2</v>
      </c>
      <c r="D208" t="s">
        <v>67</v>
      </c>
      <c r="E208" t="s">
        <v>116</v>
      </c>
      <c r="F208">
        <v>134</v>
      </c>
    </row>
    <row r="209" spans="1:6" x14ac:dyDescent="0.2">
      <c r="A209">
        <v>20008</v>
      </c>
      <c r="B209" t="s">
        <v>80</v>
      </c>
      <c r="C209">
        <v>3</v>
      </c>
      <c r="D209" t="s">
        <v>67</v>
      </c>
      <c r="E209" t="s">
        <v>257</v>
      </c>
      <c r="F209">
        <v>162</v>
      </c>
    </row>
    <row r="210" spans="1:6" x14ac:dyDescent="0.2">
      <c r="A210">
        <v>20010</v>
      </c>
      <c r="B210" t="s">
        <v>158</v>
      </c>
      <c r="C210">
        <v>8</v>
      </c>
      <c r="D210" t="s">
        <v>67</v>
      </c>
      <c r="E210" t="s">
        <v>342</v>
      </c>
      <c r="F210">
        <v>416</v>
      </c>
    </row>
    <row r="211" spans="1:6" x14ac:dyDescent="0.2">
      <c r="A211">
        <v>20013</v>
      </c>
      <c r="B211" t="s">
        <v>294</v>
      </c>
      <c r="C211">
        <v>2</v>
      </c>
      <c r="D211" t="s">
        <v>67</v>
      </c>
      <c r="E211" t="s">
        <v>133</v>
      </c>
      <c r="F211">
        <v>112</v>
      </c>
    </row>
    <row r="212" spans="1:6" x14ac:dyDescent="0.2">
      <c r="A212">
        <v>20014</v>
      </c>
      <c r="B212" t="s">
        <v>295</v>
      </c>
      <c r="C212">
        <v>3</v>
      </c>
      <c r="D212" t="s">
        <v>67</v>
      </c>
      <c r="E212" t="s">
        <v>718</v>
      </c>
      <c r="F212">
        <v>133</v>
      </c>
    </row>
    <row r="213" spans="1:6" x14ac:dyDescent="0.2">
      <c r="A213">
        <v>20015</v>
      </c>
      <c r="B213" t="s">
        <v>296</v>
      </c>
      <c r="C213">
        <v>1</v>
      </c>
      <c r="D213" t="s">
        <v>67</v>
      </c>
      <c r="E213" t="s">
        <v>140</v>
      </c>
      <c r="F213">
        <v>58</v>
      </c>
    </row>
    <row r="214" spans="1:6" x14ac:dyDescent="0.2">
      <c r="A214">
        <v>21002</v>
      </c>
      <c r="B214" t="s">
        <v>603</v>
      </c>
      <c r="C214">
        <v>12</v>
      </c>
      <c r="D214" t="s">
        <v>67</v>
      </c>
      <c r="E214" t="s">
        <v>365</v>
      </c>
      <c r="F214">
        <v>808</v>
      </c>
    </row>
    <row r="215" spans="1:6" x14ac:dyDescent="0.2">
      <c r="A215">
        <v>21003</v>
      </c>
      <c r="B215" t="s">
        <v>605</v>
      </c>
      <c r="C215">
        <v>2</v>
      </c>
      <c r="D215" t="s">
        <v>67</v>
      </c>
      <c r="E215" t="s">
        <v>117</v>
      </c>
      <c r="F215">
        <v>110</v>
      </c>
    </row>
    <row r="216" spans="1:6" x14ac:dyDescent="0.2">
      <c r="A216">
        <v>21004</v>
      </c>
      <c r="B216" t="s">
        <v>606</v>
      </c>
      <c r="C216">
        <v>3</v>
      </c>
      <c r="D216" t="s">
        <v>67</v>
      </c>
      <c r="E216" t="s">
        <v>101</v>
      </c>
      <c r="F216">
        <v>192</v>
      </c>
    </row>
    <row r="217" spans="1:6" x14ac:dyDescent="0.2">
      <c r="A217">
        <v>21007</v>
      </c>
      <c r="B217" t="s">
        <v>607</v>
      </c>
      <c r="C217">
        <v>1</v>
      </c>
      <c r="D217" t="s">
        <v>67</v>
      </c>
      <c r="E217" t="s">
        <v>363</v>
      </c>
      <c r="F217">
        <v>46</v>
      </c>
    </row>
    <row r="218" spans="1:6" x14ac:dyDescent="0.2">
      <c r="A218">
        <v>21009</v>
      </c>
      <c r="B218" t="s">
        <v>608</v>
      </c>
      <c r="C218">
        <v>1</v>
      </c>
      <c r="D218" t="s">
        <v>67</v>
      </c>
      <c r="E218" t="s">
        <v>101</v>
      </c>
      <c r="F218">
        <v>64</v>
      </c>
    </row>
    <row r="219" spans="1:6" x14ac:dyDescent="0.2">
      <c r="A219">
        <v>21011</v>
      </c>
      <c r="B219" t="s">
        <v>610</v>
      </c>
      <c r="C219">
        <v>2</v>
      </c>
      <c r="D219" t="s">
        <v>67</v>
      </c>
      <c r="E219" t="s">
        <v>101</v>
      </c>
      <c r="F219">
        <v>128</v>
      </c>
    </row>
    <row r="220" spans="1:6" x14ac:dyDescent="0.2">
      <c r="A220">
        <v>21016</v>
      </c>
      <c r="B220" t="s">
        <v>613</v>
      </c>
      <c r="C220">
        <v>2</v>
      </c>
      <c r="D220" t="s">
        <v>67</v>
      </c>
      <c r="E220" t="s">
        <v>308</v>
      </c>
      <c r="F220">
        <v>74</v>
      </c>
    </row>
    <row r="221" spans="1:6" x14ac:dyDescent="0.2">
      <c r="A221">
        <v>21017</v>
      </c>
      <c r="B221" t="s">
        <v>614</v>
      </c>
      <c r="C221">
        <v>2</v>
      </c>
      <c r="D221" t="s">
        <v>67</v>
      </c>
      <c r="E221" t="s">
        <v>702</v>
      </c>
      <c r="F221">
        <v>67</v>
      </c>
    </row>
    <row r="222" spans="1:6" x14ac:dyDescent="0.2">
      <c r="A222">
        <v>21018</v>
      </c>
      <c r="B222" t="s">
        <v>615</v>
      </c>
      <c r="C222">
        <v>12</v>
      </c>
      <c r="D222" t="s">
        <v>67</v>
      </c>
      <c r="E222" t="s">
        <v>719</v>
      </c>
      <c r="F222">
        <v>746</v>
      </c>
    </row>
    <row r="223" spans="1:6" x14ac:dyDescent="0.2">
      <c r="A223">
        <v>22001</v>
      </c>
      <c r="B223" t="s">
        <v>168</v>
      </c>
      <c r="C223">
        <v>15</v>
      </c>
      <c r="D223" t="s">
        <v>67</v>
      </c>
      <c r="E223" t="s">
        <v>720</v>
      </c>
      <c r="F223">
        <v>740</v>
      </c>
    </row>
    <row r="224" spans="1:6" x14ac:dyDescent="0.2">
      <c r="A224">
        <v>22002</v>
      </c>
      <c r="B224" t="s">
        <v>298</v>
      </c>
      <c r="C224">
        <v>14</v>
      </c>
      <c r="D224" t="s">
        <v>67</v>
      </c>
      <c r="E224" t="s">
        <v>360</v>
      </c>
      <c r="F224">
        <v>725</v>
      </c>
    </row>
    <row r="225" spans="1:6" x14ac:dyDescent="0.2">
      <c r="A225">
        <v>22003</v>
      </c>
      <c r="B225" t="s">
        <v>299</v>
      </c>
      <c r="C225">
        <v>3</v>
      </c>
      <c r="D225" t="s">
        <v>67</v>
      </c>
      <c r="E225" t="s">
        <v>309</v>
      </c>
      <c r="F225">
        <v>176</v>
      </c>
    </row>
    <row r="226" spans="1:6" x14ac:dyDescent="0.2">
      <c r="A226">
        <v>22004</v>
      </c>
      <c r="B226" t="s">
        <v>300</v>
      </c>
      <c r="C226">
        <v>1</v>
      </c>
      <c r="D226" t="s">
        <v>67</v>
      </c>
      <c r="E226" t="s">
        <v>97</v>
      </c>
      <c r="F226">
        <v>66</v>
      </c>
    </row>
    <row r="227" spans="1:6" x14ac:dyDescent="0.2">
      <c r="A227">
        <v>22006</v>
      </c>
      <c r="B227" t="s">
        <v>301</v>
      </c>
      <c r="C227">
        <v>4</v>
      </c>
      <c r="D227" t="s">
        <v>67</v>
      </c>
      <c r="E227" t="s">
        <v>377</v>
      </c>
      <c r="F227">
        <v>128</v>
      </c>
    </row>
    <row r="228" spans="1:6" x14ac:dyDescent="0.2">
      <c r="A228">
        <v>22007</v>
      </c>
      <c r="B228" t="s">
        <v>302</v>
      </c>
      <c r="C228">
        <v>1</v>
      </c>
      <c r="D228" t="s">
        <v>67</v>
      </c>
      <c r="E228" t="s">
        <v>112</v>
      </c>
      <c r="F228">
        <v>70</v>
      </c>
    </row>
    <row r="229" spans="1:6" x14ac:dyDescent="0.2">
      <c r="A229">
        <v>22008</v>
      </c>
      <c r="B229" t="s">
        <v>303</v>
      </c>
      <c r="C229">
        <v>2</v>
      </c>
      <c r="D229" t="s">
        <v>67</v>
      </c>
      <c r="E229" t="s">
        <v>98</v>
      </c>
      <c r="F229">
        <v>144</v>
      </c>
    </row>
    <row r="230" spans="1:6" x14ac:dyDescent="0.2">
      <c r="A230">
        <v>22010</v>
      </c>
      <c r="B230" t="s">
        <v>304</v>
      </c>
      <c r="C230">
        <v>1</v>
      </c>
      <c r="D230" t="s">
        <v>67</v>
      </c>
      <c r="E230" t="s">
        <v>101</v>
      </c>
      <c r="F230">
        <v>64</v>
      </c>
    </row>
    <row r="231" spans="1:6" x14ac:dyDescent="0.2">
      <c r="A231">
        <v>22011</v>
      </c>
      <c r="B231" t="s">
        <v>169</v>
      </c>
      <c r="C231">
        <v>3</v>
      </c>
      <c r="D231" t="s">
        <v>67</v>
      </c>
      <c r="E231" t="s">
        <v>105</v>
      </c>
      <c r="F231">
        <v>222</v>
      </c>
    </row>
    <row r="232" spans="1:6" x14ac:dyDescent="0.2">
      <c r="A232">
        <v>22013</v>
      </c>
      <c r="B232" t="s">
        <v>305</v>
      </c>
      <c r="C232">
        <v>1</v>
      </c>
      <c r="D232" t="s">
        <v>67</v>
      </c>
      <c r="E232" t="s">
        <v>106</v>
      </c>
      <c r="F232">
        <v>34</v>
      </c>
    </row>
    <row r="233" spans="1:6" x14ac:dyDescent="0.2">
      <c r="A233">
        <v>22014</v>
      </c>
      <c r="B233" t="s">
        <v>33</v>
      </c>
      <c r="C233">
        <v>15</v>
      </c>
      <c r="D233" t="s">
        <v>67</v>
      </c>
      <c r="E233" t="s">
        <v>721</v>
      </c>
      <c r="F233">
        <v>926</v>
      </c>
    </row>
    <row r="234" spans="1:6" x14ac:dyDescent="0.2">
      <c r="A234">
        <v>22016</v>
      </c>
      <c r="B234" t="s">
        <v>47</v>
      </c>
      <c r="C234">
        <v>1</v>
      </c>
      <c r="D234" t="s">
        <v>67</v>
      </c>
      <c r="E234" t="s">
        <v>140</v>
      </c>
      <c r="F234">
        <v>58</v>
      </c>
    </row>
    <row r="235" spans="1:6" x14ac:dyDescent="0.2">
      <c r="A235">
        <v>22021</v>
      </c>
      <c r="B235" t="s">
        <v>306</v>
      </c>
      <c r="C235">
        <v>2</v>
      </c>
      <c r="D235" t="s">
        <v>67</v>
      </c>
      <c r="E235" t="s">
        <v>133</v>
      </c>
      <c r="F235">
        <v>112</v>
      </c>
    </row>
    <row r="236" spans="1:6" x14ac:dyDescent="0.2">
      <c r="A236">
        <v>22023</v>
      </c>
      <c r="B236" t="s">
        <v>354</v>
      </c>
      <c r="C236">
        <v>1</v>
      </c>
      <c r="D236" t="s">
        <v>67</v>
      </c>
      <c r="E236" t="s">
        <v>98</v>
      </c>
      <c r="F236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workbookViewId="0">
      <selection sqref="A1:F254"/>
    </sheetView>
  </sheetViews>
  <sheetFormatPr defaultRowHeight="12.75" x14ac:dyDescent="0.2"/>
  <sheetData>
    <row r="1" spans="1:6" x14ac:dyDescent="0.2">
      <c r="A1" t="s">
        <v>62</v>
      </c>
      <c r="B1" t="s">
        <v>63</v>
      </c>
      <c r="C1" t="s">
        <v>253</v>
      </c>
      <c r="D1" t="s">
        <v>64</v>
      </c>
      <c r="E1" t="s">
        <v>65</v>
      </c>
      <c r="F1" t="s">
        <v>66</v>
      </c>
    </row>
    <row r="2" spans="1:6" x14ac:dyDescent="0.2">
      <c r="A2">
        <v>24001</v>
      </c>
      <c r="B2" t="s">
        <v>170</v>
      </c>
      <c r="C2">
        <v>9</v>
      </c>
      <c r="D2" t="s">
        <v>68</v>
      </c>
      <c r="E2" t="s">
        <v>722</v>
      </c>
      <c r="F2">
        <v>523</v>
      </c>
    </row>
    <row r="3" spans="1:6" x14ac:dyDescent="0.2">
      <c r="A3">
        <v>24002</v>
      </c>
      <c r="B3" t="s">
        <v>171</v>
      </c>
      <c r="C3">
        <v>8</v>
      </c>
      <c r="D3" t="s">
        <v>68</v>
      </c>
      <c r="E3" t="s">
        <v>132</v>
      </c>
      <c r="F3">
        <v>504</v>
      </c>
    </row>
    <row r="4" spans="1:6" x14ac:dyDescent="0.2">
      <c r="A4">
        <v>3002</v>
      </c>
      <c r="B4" t="s">
        <v>379</v>
      </c>
      <c r="C4">
        <v>1</v>
      </c>
      <c r="D4" t="s">
        <v>68</v>
      </c>
      <c r="E4" t="s">
        <v>121</v>
      </c>
      <c r="F4">
        <v>71</v>
      </c>
    </row>
    <row r="5" spans="1:6" x14ac:dyDescent="0.2">
      <c r="A5">
        <v>3008</v>
      </c>
      <c r="B5" t="s">
        <v>318</v>
      </c>
      <c r="C5">
        <v>1</v>
      </c>
      <c r="D5" t="s">
        <v>68</v>
      </c>
      <c r="E5" t="s">
        <v>102</v>
      </c>
      <c r="F5">
        <v>57</v>
      </c>
    </row>
    <row r="6" spans="1:6" x14ac:dyDescent="0.2">
      <c r="A6">
        <v>3009</v>
      </c>
      <c r="B6" t="s">
        <v>173</v>
      </c>
      <c r="C6">
        <v>7</v>
      </c>
      <c r="D6" t="s">
        <v>68</v>
      </c>
      <c r="E6" t="s">
        <v>723</v>
      </c>
      <c r="F6">
        <v>457</v>
      </c>
    </row>
    <row r="7" spans="1:6" x14ac:dyDescent="0.2">
      <c r="A7">
        <v>3010</v>
      </c>
      <c r="B7" t="s">
        <v>174</v>
      </c>
      <c r="C7">
        <v>7</v>
      </c>
      <c r="D7" t="s">
        <v>68</v>
      </c>
      <c r="E7" t="s">
        <v>724</v>
      </c>
      <c r="F7">
        <v>410</v>
      </c>
    </row>
    <row r="8" spans="1:6" x14ac:dyDescent="0.2">
      <c r="A8">
        <v>3011</v>
      </c>
      <c r="B8" t="s">
        <v>175</v>
      </c>
      <c r="C8">
        <v>4</v>
      </c>
      <c r="D8" t="s">
        <v>68</v>
      </c>
      <c r="E8" t="s">
        <v>347</v>
      </c>
      <c r="F8">
        <v>309</v>
      </c>
    </row>
    <row r="9" spans="1:6" x14ac:dyDescent="0.2">
      <c r="A9">
        <v>3013</v>
      </c>
      <c r="B9" t="s">
        <v>176</v>
      </c>
      <c r="C9">
        <v>5</v>
      </c>
      <c r="D9" t="s">
        <v>68</v>
      </c>
      <c r="E9" t="s">
        <v>135</v>
      </c>
      <c r="F9">
        <v>385</v>
      </c>
    </row>
    <row r="10" spans="1:6" x14ac:dyDescent="0.2">
      <c r="A10">
        <v>3014</v>
      </c>
      <c r="B10" t="s">
        <v>177</v>
      </c>
      <c r="C10">
        <v>1</v>
      </c>
      <c r="D10" t="s">
        <v>68</v>
      </c>
      <c r="E10" t="s">
        <v>584</v>
      </c>
      <c r="F10">
        <v>81</v>
      </c>
    </row>
    <row r="11" spans="1:6" x14ac:dyDescent="0.2">
      <c r="A11">
        <v>3015</v>
      </c>
      <c r="B11" t="s">
        <v>178</v>
      </c>
      <c r="C11">
        <v>5</v>
      </c>
      <c r="D11" t="s">
        <v>68</v>
      </c>
      <c r="E11" t="s">
        <v>507</v>
      </c>
      <c r="F11">
        <v>361</v>
      </c>
    </row>
    <row r="12" spans="1:6" x14ac:dyDescent="0.2">
      <c r="A12">
        <v>3016</v>
      </c>
      <c r="B12" t="s">
        <v>319</v>
      </c>
      <c r="C12">
        <v>5</v>
      </c>
      <c r="D12" t="s">
        <v>68</v>
      </c>
      <c r="E12" t="s">
        <v>428</v>
      </c>
      <c r="F12">
        <v>328</v>
      </c>
    </row>
    <row r="13" spans="1:6" x14ac:dyDescent="0.2">
      <c r="A13">
        <v>3101</v>
      </c>
      <c r="B13" t="s">
        <v>180</v>
      </c>
      <c r="C13">
        <v>10</v>
      </c>
      <c r="D13" t="s">
        <v>68</v>
      </c>
      <c r="E13" t="s">
        <v>725</v>
      </c>
      <c r="F13">
        <v>715</v>
      </c>
    </row>
    <row r="14" spans="1:6" x14ac:dyDescent="0.2">
      <c r="A14">
        <v>3102</v>
      </c>
      <c r="B14" t="s">
        <v>320</v>
      </c>
      <c r="C14">
        <v>6</v>
      </c>
      <c r="D14" t="s">
        <v>68</v>
      </c>
      <c r="E14" t="s">
        <v>365</v>
      </c>
      <c r="F14">
        <v>404</v>
      </c>
    </row>
    <row r="15" spans="1:6" x14ac:dyDescent="0.2">
      <c r="A15">
        <v>3103</v>
      </c>
      <c r="B15" t="s">
        <v>181</v>
      </c>
      <c r="C15">
        <v>7</v>
      </c>
      <c r="D15" t="s">
        <v>68</v>
      </c>
      <c r="E15" t="s">
        <v>119</v>
      </c>
      <c r="F15">
        <v>476</v>
      </c>
    </row>
    <row r="16" spans="1:6" x14ac:dyDescent="0.2">
      <c r="A16">
        <v>3104</v>
      </c>
      <c r="B16" t="s">
        <v>385</v>
      </c>
      <c r="C16">
        <v>6</v>
      </c>
      <c r="D16" t="s">
        <v>68</v>
      </c>
      <c r="E16" t="s">
        <v>726</v>
      </c>
      <c r="F16">
        <v>532</v>
      </c>
    </row>
    <row r="17" spans="1:6" x14ac:dyDescent="0.2">
      <c r="A17">
        <v>4001</v>
      </c>
      <c r="B17" t="s">
        <v>81</v>
      </c>
      <c r="C17">
        <v>4</v>
      </c>
      <c r="D17" t="s">
        <v>68</v>
      </c>
      <c r="E17" t="s">
        <v>725</v>
      </c>
      <c r="F17">
        <v>286</v>
      </c>
    </row>
    <row r="18" spans="1:6" x14ac:dyDescent="0.2">
      <c r="A18">
        <v>4002</v>
      </c>
      <c r="B18" t="s">
        <v>266</v>
      </c>
      <c r="C18">
        <v>17</v>
      </c>
      <c r="D18" t="s">
        <v>68</v>
      </c>
      <c r="E18" t="s">
        <v>727</v>
      </c>
      <c r="F18">
        <v>1166</v>
      </c>
    </row>
    <row r="19" spans="1:6" x14ac:dyDescent="0.2">
      <c r="A19">
        <v>4005</v>
      </c>
      <c r="B19" t="s">
        <v>321</v>
      </c>
      <c r="C19">
        <v>2</v>
      </c>
      <c r="D19" t="s">
        <v>68</v>
      </c>
      <c r="E19" t="s">
        <v>136</v>
      </c>
      <c r="F19">
        <v>100</v>
      </c>
    </row>
    <row r="20" spans="1:6" x14ac:dyDescent="0.2">
      <c r="A20">
        <v>4006</v>
      </c>
      <c r="B20" t="s">
        <v>31</v>
      </c>
      <c r="C20">
        <v>9</v>
      </c>
      <c r="D20" t="s">
        <v>68</v>
      </c>
      <c r="E20" t="s">
        <v>331</v>
      </c>
      <c r="F20">
        <v>534</v>
      </c>
    </row>
    <row r="21" spans="1:6" x14ac:dyDescent="0.2">
      <c r="A21">
        <v>4007</v>
      </c>
      <c r="B21" t="s">
        <v>389</v>
      </c>
      <c r="C21">
        <v>2</v>
      </c>
      <c r="D21" t="s">
        <v>68</v>
      </c>
      <c r="E21" t="s">
        <v>728</v>
      </c>
      <c r="F21">
        <v>181</v>
      </c>
    </row>
    <row r="22" spans="1:6" x14ac:dyDescent="0.2">
      <c r="A22">
        <v>4008</v>
      </c>
      <c r="B22" t="s">
        <v>322</v>
      </c>
      <c r="C22">
        <v>2</v>
      </c>
      <c r="D22" t="s">
        <v>68</v>
      </c>
      <c r="E22" t="s">
        <v>729</v>
      </c>
      <c r="F22">
        <v>133</v>
      </c>
    </row>
    <row r="23" spans="1:6" x14ac:dyDescent="0.2">
      <c r="A23">
        <v>4010</v>
      </c>
      <c r="B23" t="s">
        <v>390</v>
      </c>
      <c r="C23">
        <v>2</v>
      </c>
      <c r="D23" t="s">
        <v>68</v>
      </c>
      <c r="E23" t="s">
        <v>729</v>
      </c>
      <c r="F23">
        <v>133</v>
      </c>
    </row>
    <row r="24" spans="1:6" x14ac:dyDescent="0.2">
      <c r="A24">
        <v>4012</v>
      </c>
      <c r="B24" t="s">
        <v>233</v>
      </c>
      <c r="C24">
        <v>3</v>
      </c>
      <c r="D24" t="s">
        <v>68</v>
      </c>
      <c r="E24" t="s">
        <v>312</v>
      </c>
      <c r="F24">
        <v>110</v>
      </c>
    </row>
    <row r="25" spans="1:6" x14ac:dyDescent="0.2">
      <c r="A25">
        <v>2002</v>
      </c>
      <c r="B25" t="s">
        <v>159</v>
      </c>
      <c r="C25">
        <v>24</v>
      </c>
      <c r="D25" t="s">
        <v>68</v>
      </c>
      <c r="E25" t="s">
        <v>730</v>
      </c>
      <c r="F25">
        <v>1870</v>
      </c>
    </row>
    <row r="26" spans="1:6" x14ac:dyDescent="0.2">
      <c r="A26">
        <v>2003</v>
      </c>
      <c r="B26" t="s">
        <v>160</v>
      </c>
      <c r="C26">
        <v>36</v>
      </c>
      <c r="D26" t="s">
        <v>68</v>
      </c>
      <c r="E26" t="s">
        <v>731</v>
      </c>
      <c r="F26">
        <v>2614</v>
      </c>
    </row>
    <row r="27" spans="1:6" x14ac:dyDescent="0.2">
      <c r="A27">
        <v>2004</v>
      </c>
      <c r="B27" t="s">
        <v>161</v>
      </c>
      <c r="C27">
        <v>26</v>
      </c>
      <c r="D27" t="s">
        <v>68</v>
      </c>
      <c r="E27" t="s">
        <v>732</v>
      </c>
      <c r="F27">
        <v>1923</v>
      </c>
    </row>
    <row r="28" spans="1:6" x14ac:dyDescent="0.2">
      <c r="A28">
        <v>2006</v>
      </c>
      <c r="B28" t="s">
        <v>395</v>
      </c>
      <c r="C28">
        <v>6</v>
      </c>
      <c r="D28" t="s">
        <v>68</v>
      </c>
      <c r="E28" t="s">
        <v>281</v>
      </c>
      <c r="F28">
        <v>333</v>
      </c>
    </row>
    <row r="29" spans="1:6" x14ac:dyDescent="0.2">
      <c r="A29">
        <v>2009</v>
      </c>
      <c r="B29" t="s">
        <v>396</v>
      </c>
      <c r="C29">
        <v>12</v>
      </c>
      <c r="D29" t="s">
        <v>68</v>
      </c>
      <c r="E29" t="s">
        <v>733</v>
      </c>
      <c r="F29">
        <v>885</v>
      </c>
    </row>
    <row r="30" spans="1:6" x14ac:dyDescent="0.2">
      <c r="A30">
        <v>2011</v>
      </c>
      <c r="B30" t="s">
        <v>162</v>
      </c>
      <c r="C30">
        <v>30</v>
      </c>
      <c r="D30" t="s">
        <v>68</v>
      </c>
      <c r="E30" t="s">
        <v>734</v>
      </c>
      <c r="F30">
        <v>2734</v>
      </c>
    </row>
    <row r="31" spans="1:6" x14ac:dyDescent="0.2">
      <c r="A31">
        <v>2012</v>
      </c>
      <c r="B31" t="s">
        <v>163</v>
      </c>
      <c r="C31">
        <v>10</v>
      </c>
      <c r="D31" t="s">
        <v>68</v>
      </c>
      <c r="E31" t="s">
        <v>735</v>
      </c>
      <c r="F31">
        <v>748</v>
      </c>
    </row>
    <row r="32" spans="1:6" x14ac:dyDescent="0.2">
      <c r="A32">
        <v>2016</v>
      </c>
      <c r="B32" t="s">
        <v>164</v>
      </c>
      <c r="C32">
        <v>19</v>
      </c>
      <c r="D32" t="s">
        <v>68</v>
      </c>
      <c r="E32" t="s">
        <v>736</v>
      </c>
      <c r="F32">
        <v>1336</v>
      </c>
    </row>
    <row r="33" spans="1:6" x14ac:dyDescent="0.2">
      <c r="A33">
        <v>2017</v>
      </c>
      <c r="B33" t="s">
        <v>165</v>
      </c>
      <c r="C33">
        <v>13</v>
      </c>
      <c r="D33" t="s">
        <v>68</v>
      </c>
      <c r="E33" t="s">
        <v>737</v>
      </c>
      <c r="F33">
        <v>860</v>
      </c>
    </row>
    <row r="34" spans="1:6" x14ac:dyDescent="0.2">
      <c r="A34">
        <v>2019</v>
      </c>
      <c r="B34" t="s">
        <v>269</v>
      </c>
      <c r="C34">
        <v>22</v>
      </c>
      <c r="D34" t="s">
        <v>68</v>
      </c>
      <c r="E34" t="s">
        <v>738</v>
      </c>
      <c r="F34">
        <v>1814</v>
      </c>
    </row>
    <row r="35" spans="1:6" x14ac:dyDescent="0.2">
      <c r="A35">
        <v>2022</v>
      </c>
      <c r="B35" t="s">
        <v>166</v>
      </c>
      <c r="C35">
        <v>7</v>
      </c>
      <c r="D35" t="s">
        <v>68</v>
      </c>
      <c r="E35" t="s">
        <v>739</v>
      </c>
      <c r="F35">
        <v>549</v>
      </c>
    </row>
    <row r="36" spans="1:6" x14ac:dyDescent="0.2">
      <c r="A36">
        <v>2023</v>
      </c>
      <c r="B36" t="s">
        <v>167</v>
      </c>
      <c r="C36">
        <v>8</v>
      </c>
      <c r="D36" t="s">
        <v>68</v>
      </c>
      <c r="E36" t="s">
        <v>733</v>
      </c>
      <c r="F36">
        <v>590</v>
      </c>
    </row>
    <row r="37" spans="1:6" x14ac:dyDescent="0.2">
      <c r="A37">
        <v>31001</v>
      </c>
      <c r="B37" t="s">
        <v>82</v>
      </c>
      <c r="C37">
        <v>10</v>
      </c>
      <c r="D37" t="s">
        <v>68</v>
      </c>
      <c r="E37" t="s">
        <v>740</v>
      </c>
      <c r="F37">
        <v>718</v>
      </c>
    </row>
    <row r="38" spans="1:6" x14ac:dyDescent="0.2">
      <c r="A38">
        <v>31002</v>
      </c>
      <c r="B38" t="s">
        <v>179</v>
      </c>
      <c r="C38">
        <v>12</v>
      </c>
      <c r="D38" t="s">
        <v>68</v>
      </c>
      <c r="E38" t="s">
        <v>741</v>
      </c>
      <c r="F38">
        <v>996</v>
      </c>
    </row>
    <row r="39" spans="1:6" x14ac:dyDescent="0.2">
      <c r="A39">
        <v>31004</v>
      </c>
      <c r="B39" t="s">
        <v>83</v>
      </c>
      <c r="C39">
        <v>1</v>
      </c>
      <c r="D39" t="s">
        <v>68</v>
      </c>
      <c r="E39" t="s">
        <v>742</v>
      </c>
      <c r="F39">
        <v>100</v>
      </c>
    </row>
    <row r="40" spans="1:6" x14ac:dyDescent="0.2">
      <c r="A40">
        <v>50001</v>
      </c>
      <c r="B40" t="s">
        <v>407</v>
      </c>
      <c r="C40">
        <v>63</v>
      </c>
      <c r="D40" t="s">
        <v>68</v>
      </c>
      <c r="E40" t="s">
        <v>313</v>
      </c>
      <c r="F40">
        <v>4620</v>
      </c>
    </row>
    <row r="41" spans="1:6" x14ac:dyDescent="0.2">
      <c r="A41">
        <v>50002</v>
      </c>
      <c r="B41" t="s">
        <v>84</v>
      </c>
      <c r="C41">
        <v>4</v>
      </c>
      <c r="D41" t="s">
        <v>68</v>
      </c>
      <c r="E41" t="s">
        <v>743</v>
      </c>
      <c r="F41">
        <v>282</v>
      </c>
    </row>
    <row r="42" spans="1:6" x14ac:dyDescent="0.2">
      <c r="A42">
        <v>50006</v>
      </c>
      <c r="B42" t="s">
        <v>409</v>
      </c>
      <c r="C42">
        <v>18</v>
      </c>
      <c r="D42" t="s">
        <v>68</v>
      </c>
      <c r="E42" t="s">
        <v>115</v>
      </c>
      <c r="F42">
        <v>1251</v>
      </c>
    </row>
    <row r="43" spans="1:6" x14ac:dyDescent="0.2">
      <c r="A43">
        <v>50007</v>
      </c>
      <c r="B43" t="s">
        <v>270</v>
      </c>
      <c r="C43">
        <v>47</v>
      </c>
      <c r="D43" t="s">
        <v>68</v>
      </c>
      <c r="E43" t="s">
        <v>744</v>
      </c>
      <c r="F43">
        <v>4044</v>
      </c>
    </row>
    <row r="44" spans="1:6" x14ac:dyDescent="0.2">
      <c r="A44">
        <v>50015</v>
      </c>
      <c r="B44" t="s">
        <v>183</v>
      </c>
      <c r="C44">
        <v>28</v>
      </c>
      <c r="D44" t="s">
        <v>68</v>
      </c>
      <c r="E44" t="s">
        <v>745</v>
      </c>
      <c r="F44">
        <v>2007</v>
      </c>
    </row>
    <row r="45" spans="1:6" x14ac:dyDescent="0.2">
      <c r="A45">
        <v>50021</v>
      </c>
      <c r="B45" t="s">
        <v>185</v>
      </c>
      <c r="C45">
        <v>13</v>
      </c>
      <c r="D45" t="s">
        <v>68</v>
      </c>
      <c r="E45" t="s">
        <v>746</v>
      </c>
      <c r="F45">
        <v>1002</v>
      </c>
    </row>
    <row r="46" spans="1:6" x14ac:dyDescent="0.2">
      <c r="A46">
        <v>50028</v>
      </c>
      <c r="B46" t="s">
        <v>186</v>
      </c>
      <c r="C46">
        <v>24</v>
      </c>
      <c r="D46" t="s">
        <v>68</v>
      </c>
      <c r="E46" t="s">
        <v>747</v>
      </c>
      <c r="F46">
        <v>2030</v>
      </c>
    </row>
    <row r="47" spans="1:6" x14ac:dyDescent="0.2">
      <c r="A47">
        <v>50029</v>
      </c>
      <c r="B47" t="s">
        <v>187</v>
      </c>
      <c r="C47">
        <v>5</v>
      </c>
      <c r="D47" t="s">
        <v>68</v>
      </c>
      <c r="E47" t="s">
        <v>449</v>
      </c>
      <c r="F47">
        <v>363</v>
      </c>
    </row>
    <row r="48" spans="1:6" x14ac:dyDescent="0.2">
      <c r="A48">
        <v>50032</v>
      </c>
      <c r="B48" t="s">
        <v>415</v>
      </c>
      <c r="C48">
        <v>4</v>
      </c>
      <c r="D48" t="s">
        <v>68</v>
      </c>
      <c r="E48" t="s">
        <v>748</v>
      </c>
      <c r="F48">
        <v>233</v>
      </c>
    </row>
    <row r="49" spans="1:6" x14ac:dyDescent="0.2">
      <c r="A49">
        <v>50056</v>
      </c>
      <c r="B49" t="s">
        <v>190</v>
      </c>
      <c r="C49">
        <v>11</v>
      </c>
      <c r="D49" t="s">
        <v>68</v>
      </c>
      <c r="E49" t="s">
        <v>749</v>
      </c>
      <c r="F49">
        <v>886</v>
      </c>
    </row>
    <row r="50" spans="1:6" x14ac:dyDescent="0.2">
      <c r="A50">
        <v>50057</v>
      </c>
      <c r="B50" t="s">
        <v>191</v>
      </c>
      <c r="C50">
        <v>18</v>
      </c>
      <c r="D50" t="s">
        <v>68</v>
      </c>
      <c r="E50" t="s">
        <v>105</v>
      </c>
      <c r="F50">
        <v>1332</v>
      </c>
    </row>
    <row r="51" spans="1:6" x14ac:dyDescent="0.2">
      <c r="A51">
        <v>50063</v>
      </c>
      <c r="B51" t="s">
        <v>193</v>
      </c>
      <c r="C51">
        <v>21</v>
      </c>
      <c r="D51" t="s">
        <v>68</v>
      </c>
      <c r="E51" t="s">
        <v>750</v>
      </c>
      <c r="F51">
        <v>1646</v>
      </c>
    </row>
    <row r="52" spans="1:6" x14ac:dyDescent="0.2">
      <c r="A52">
        <v>50101</v>
      </c>
      <c r="B52" t="s">
        <v>419</v>
      </c>
      <c r="C52">
        <v>15</v>
      </c>
      <c r="D52" t="s">
        <v>68</v>
      </c>
      <c r="E52" t="s">
        <v>751</v>
      </c>
      <c r="F52">
        <v>1242</v>
      </c>
    </row>
    <row r="53" spans="1:6" x14ac:dyDescent="0.2">
      <c r="A53">
        <v>50201</v>
      </c>
      <c r="B53" t="s">
        <v>421</v>
      </c>
      <c r="C53">
        <v>50</v>
      </c>
      <c r="D53" t="s">
        <v>68</v>
      </c>
      <c r="E53" t="s">
        <v>752</v>
      </c>
      <c r="F53">
        <v>4113</v>
      </c>
    </row>
    <row r="54" spans="1:6" x14ac:dyDescent="0.2">
      <c r="A54">
        <v>50203</v>
      </c>
      <c r="B54" t="s">
        <v>195</v>
      </c>
      <c r="C54">
        <v>34</v>
      </c>
      <c r="D54" t="s">
        <v>68</v>
      </c>
      <c r="E54" t="s">
        <v>753</v>
      </c>
      <c r="F54">
        <v>2640</v>
      </c>
    </row>
    <row r="55" spans="1:6" x14ac:dyDescent="0.2">
      <c r="A55">
        <v>50219</v>
      </c>
      <c r="B55" t="s">
        <v>196</v>
      </c>
      <c r="C55">
        <v>48</v>
      </c>
      <c r="D55" t="s">
        <v>68</v>
      </c>
      <c r="E55" t="s">
        <v>280</v>
      </c>
      <c r="F55">
        <v>3208</v>
      </c>
    </row>
    <row r="56" spans="1:6" x14ac:dyDescent="0.2">
      <c r="A56">
        <v>50238</v>
      </c>
      <c r="B56" t="s">
        <v>198</v>
      </c>
      <c r="C56">
        <v>19</v>
      </c>
      <c r="D56" t="s">
        <v>68</v>
      </c>
      <c r="E56" t="s">
        <v>754</v>
      </c>
      <c r="F56">
        <v>1423</v>
      </c>
    </row>
    <row r="57" spans="1:6" x14ac:dyDescent="0.2">
      <c r="A57">
        <v>50300</v>
      </c>
      <c r="B57" t="s">
        <v>85</v>
      </c>
      <c r="C57">
        <v>4</v>
      </c>
      <c r="D57" t="s">
        <v>68</v>
      </c>
      <c r="E57" t="s">
        <v>543</v>
      </c>
      <c r="F57">
        <v>285</v>
      </c>
    </row>
    <row r="58" spans="1:6" x14ac:dyDescent="0.2">
      <c r="A58">
        <v>51001</v>
      </c>
      <c r="B58" t="s">
        <v>199</v>
      </c>
      <c r="C58">
        <v>5</v>
      </c>
      <c r="D58" t="s">
        <v>68</v>
      </c>
      <c r="E58" t="s">
        <v>755</v>
      </c>
      <c r="F58">
        <v>381</v>
      </c>
    </row>
    <row r="59" spans="1:6" x14ac:dyDescent="0.2">
      <c r="A59">
        <v>51002</v>
      </c>
      <c r="B59" t="s">
        <v>200</v>
      </c>
      <c r="C59">
        <v>3</v>
      </c>
      <c r="D59" t="s">
        <v>68</v>
      </c>
      <c r="E59" t="s">
        <v>756</v>
      </c>
      <c r="F59">
        <v>181</v>
      </c>
    </row>
    <row r="60" spans="1:6" x14ac:dyDescent="0.2">
      <c r="A60">
        <v>51003</v>
      </c>
      <c r="B60" t="s">
        <v>201</v>
      </c>
      <c r="C60">
        <v>1</v>
      </c>
      <c r="D60" t="s">
        <v>68</v>
      </c>
      <c r="E60" t="s">
        <v>121</v>
      </c>
      <c r="F60">
        <v>71</v>
      </c>
    </row>
    <row r="61" spans="1:6" x14ac:dyDescent="0.2">
      <c r="A61">
        <v>51004</v>
      </c>
      <c r="B61" t="s">
        <v>202</v>
      </c>
      <c r="C61">
        <v>130</v>
      </c>
      <c r="D61" t="s">
        <v>68</v>
      </c>
      <c r="E61" t="s">
        <v>757</v>
      </c>
      <c r="F61">
        <v>3849</v>
      </c>
    </row>
    <row r="62" spans="1:6" x14ac:dyDescent="0.2">
      <c r="A62">
        <v>51007</v>
      </c>
      <c r="B62" t="s">
        <v>203</v>
      </c>
      <c r="C62">
        <v>14</v>
      </c>
      <c r="D62" t="s">
        <v>68</v>
      </c>
      <c r="E62" t="s">
        <v>700</v>
      </c>
      <c r="F62">
        <v>766</v>
      </c>
    </row>
    <row r="63" spans="1:6" x14ac:dyDescent="0.2">
      <c r="A63">
        <v>51008</v>
      </c>
      <c r="B63" t="s">
        <v>204</v>
      </c>
      <c r="C63">
        <v>3</v>
      </c>
      <c r="D63" t="s">
        <v>68</v>
      </c>
      <c r="E63" t="s">
        <v>284</v>
      </c>
      <c r="F63">
        <v>190</v>
      </c>
    </row>
    <row r="64" spans="1:6" x14ac:dyDescent="0.2">
      <c r="A64">
        <v>51012</v>
      </c>
      <c r="B64" t="s">
        <v>205</v>
      </c>
      <c r="C64">
        <v>7</v>
      </c>
      <c r="D64" t="s">
        <v>68</v>
      </c>
      <c r="E64" t="s">
        <v>119</v>
      </c>
      <c r="F64">
        <v>476</v>
      </c>
    </row>
    <row r="65" spans="1:6" x14ac:dyDescent="0.2">
      <c r="A65">
        <v>51013</v>
      </c>
      <c r="B65" t="s">
        <v>271</v>
      </c>
      <c r="C65">
        <v>21</v>
      </c>
      <c r="D65" t="s">
        <v>68</v>
      </c>
      <c r="E65" t="s">
        <v>758</v>
      </c>
      <c r="F65">
        <v>1427</v>
      </c>
    </row>
    <row r="66" spans="1:6" x14ac:dyDescent="0.2">
      <c r="A66">
        <v>51024</v>
      </c>
      <c r="B66" t="s">
        <v>206</v>
      </c>
      <c r="C66">
        <v>13</v>
      </c>
      <c r="D66" t="s">
        <v>68</v>
      </c>
      <c r="E66" t="s">
        <v>759</v>
      </c>
      <c r="F66">
        <v>1051</v>
      </c>
    </row>
    <row r="67" spans="1:6" x14ac:dyDescent="0.2">
      <c r="A67">
        <v>51025</v>
      </c>
      <c r="B67" t="s">
        <v>435</v>
      </c>
      <c r="C67">
        <v>9</v>
      </c>
      <c r="D67" t="s">
        <v>68</v>
      </c>
      <c r="E67" t="s">
        <v>516</v>
      </c>
      <c r="F67">
        <v>600</v>
      </c>
    </row>
    <row r="68" spans="1:6" x14ac:dyDescent="0.2">
      <c r="A68">
        <v>51027</v>
      </c>
      <c r="B68" t="s">
        <v>234</v>
      </c>
      <c r="C68">
        <v>8</v>
      </c>
      <c r="D68" t="s">
        <v>68</v>
      </c>
      <c r="E68" t="s">
        <v>760</v>
      </c>
      <c r="F68">
        <v>337</v>
      </c>
    </row>
    <row r="69" spans="1:6" x14ac:dyDescent="0.2">
      <c r="A69">
        <v>51033</v>
      </c>
      <c r="B69" t="s">
        <v>77</v>
      </c>
      <c r="C69">
        <v>38</v>
      </c>
      <c r="D69" t="s">
        <v>68</v>
      </c>
      <c r="E69" t="s">
        <v>761</v>
      </c>
      <c r="F69">
        <v>3155</v>
      </c>
    </row>
    <row r="70" spans="1:6" x14ac:dyDescent="0.2">
      <c r="A70">
        <v>51034</v>
      </c>
      <c r="B70" t="s">
        <v>207</v>
      </c>
      <c r="C70">
        <v>26</v>
      </c>
      <c r="D70" t="s">
        <v>68</v>
      </c>
      <c r="E70" t="s">
        <v>762</v>
      </c>
      <c r="F70">
        <v>2293</v>
      </c>
    </row>
    <row r="71" spans="1:6" x14ac:dyDescent="0.2">
      <c r="A71">
        <v>51035</v>
      </c>
      <c r="B71" t="s">
        <v>208</v>
      </c>
      <c r="C71">
        <v>15</v>
      </c>
      <c r="D71" t="s">
        <v>68</v>
      </c>
      <c r="E71" t="s">
        <v>763</v>
      </c>
      <c r="F71">
        <v>1279</v>
      </c>
    </row>
    <row r="72" spans="1:6" x14ac:dyDescent="0.2">
      <c r="A72">
        <v>51037</v>
      </c>
      <c r="B72" t="s">
        <v>209</v>
      </c>
      <c r="C72">
        <v>17</v>
      </c>
      <c r="D72" t="s">
        <v>68</v>
      </c>
      <c r="E72" t="s">
        <v>764</v>
      </c>
      <c r="F72">
        <v>1038</v>
      </c>
    </row>
    <row r="73" spans="1:6" x14ac:dyDescent="0.2">
      <c r="A73">
        <v>51045</v>
      </c>
      <c r="B73" t="s">
        <v>210</v>
      </c>
      <c r="C73">
        <v>18</v>
      </c>
      <c r="D73" t="s">
        <v>68</v>
      </c>
      <c r="E73" t="s">
        <v>765</v>
      </c>
      <c r="F73">
        <v>1283</v>
      </c>
    </row>
    <row r="74" spans="1:6" x14ac:dyDescent="0.2">
      <c r="A74">
        <v>51049</v>
      </c>
      <c r="B74" t="s">
        <v>442</v>
      </c>
      <c r="C74">
        <v>3</v>
      </c>
      <c r="D74" t="s">
        <v>68</v>
      </c>
      <c r="E74" t="s">
        <v>766</v>
      </c>
      <c r="F74">
        <v>152</v>
      </c>
    </row>
    <row r="75" spans="1:6" x14ac:dyDescent="0.2">
      <c r="A75">
        <v>51051</v>
      </c>
      <c r="B75" t="s">
        <v>211</v>
      </c>
      <c r="C75">
        <v>21</v>
      </c>
      <c r="D75" t="s">
        <v>68</v>
      </c>
      <c r="E75" t="s">
        <v>767</v>
      </c>
      <c r="F75">
        <v>1435</v>
      </c>
    </row>
    <row r="76" spans="1:6" x14ac:dyDescent="0.2">
      <c r="A76">
        <v>51052</v>
      </c>
      <c r="B76" t="s">
        <v>212</v>
      </c>
      <c r="C76">
        <v>27</v>
      </c>
      <c r="D76" t="s">
        <v>68</v>
      </c>
      <c r="E76" t="s">
        <v>768</v>
      </c>
      <c r="F76">
        <v>1914</v>
      </c>
    </row>
    <row r="77" spans="1:6" x14ac:dyDescent="0.2">
      <c r="A77">
        <v>51053</v>
      </c>
      <c r="B77" t="s">
        <v>213</v>
      </c>
      <c r="C77">
        <v>8</v>
      </c>
      <c r="D77" t="s">
        <v>68</v>
      </c>
      <c r="E77" t="s">
        <v>769</v>
      </c>
      <c r="F77">
        <v>637</v>
      </c>
    </row>
    <row r="78" spans="1:6" x14ac:dyDescent="0.2">
      <c r="A78">
        <v>51055</v>
      </c>
      <c r="B78" t="s">
        <v>214</v>
      </c>
      <c r="C78">
        <v>11</v>
      </c>
      <c r="D78" t="s">
        <v>68</v>
      </c>
      <c r="E78" t="s">
        <v>770</v>
      </c>
      <c r="F78">
        <v>794</v>
      </c>
    </row>
    <row r="79" spans="1:6" x14ac:dyDescent="0.2">
      <c r="A79">
        <v>51061</v>
      </c>
      <c r="B79" t="s">
        <v>447</v>
      </c>
      <c r="C79">
        <v>6</v>
      </c>
      <c r="D79" t="s">
        <v>68</v>
      </c>
      <c r="E79" t="s">
        <v>110</v>
      </c>
      <c r="F79">
        <v>456</v>
      </c>
    </row>
    <row r="80" spans="1:6" x14ac:dyDescent="0.2">
      <c r="A80">
        <v>51066</v>
      </c>
      <c r="B80" t="s">
        <v>215</v>
      </c>
      <c r="C80">
        <v>24</v>
      </c>
      <c r="D80" t="s">
        <v>68</v>
      </c>
      <c r="E80" t="s">
        <v>771</v>
      </c>
      <c r="F80">
        <v>1749</v>
      </c>
    </row>
    <row r="81" spans="1:6" x14ac:dyDescent="0.2">
      <c r="A81">
        <v>51070</v>
      </c>
      <c r="B81" t="s">
        <v>216</v>
      </c>
      <c r="C81">
        <v>21</v>
      </c>
      <c r="D81" t="s">
        <v>68</v>
      </c>
      <c r="E81" t="s">
        <v>119</v>
      </c>
      <c r="F81">
        <v>1428</v>
      </c>
    </row>
    <row r="82" spans="1:6" x14ac:dyDescent="0.2">
      <c r="A82">
        <v>51076</v>
      </c>
      <c r="B82" t="s">
        <v>327</v>
      </c>
      <c r="C82">
        <v>21</v>
      </c>
      <c r="D82" t="s">
        <v>68</v>
      </c>
      <c r="E82" t="s">
        <v>750</v>
      </c>
      <c r="F82">
        <v>1646</v>
      </c>
    </row>
    <row r="83" spans="1:6" x14ac:dyDescent="0.2">
      <c r="A83">
        <v>51078</v>
      </c>
      <c r="B83" t="s">
        <v>217</v>
      </c>
      <c r="C83">
        <v>26</v>
      </c>
      <c r="D83" t="s">
        <v>68</v>
      </c>
      <c r="E83" t="s">
        <v>772</v>
      </c>
      <c r="F83">
        <v>1851</v>
      </c>
    </row>
    <row r="84" spans="1:6" x14ac:dyDescent="0.2">
      <c r="A84">
        <v>51082</v>
      </c>
      <c r="B84" t="s">
        <v>450</v>
      </c>
      <c r="C84">
        <v>25</v>
      </c>
      <c r="D84" t="s">
        <v>68</v>
      </c>
      <c r="E84" t="s">
        <v>773</v>
      </c>
      <c r="F84">
        <v>1726</v>
      </c>
    </row>
    <row r="85" spans="1:6" x14ac:dyDescent="0.2">
      <c r="A85">
        <v>51085</v>
      </c>
      <c r="B85" t="s">
        <v>452</v>
      </c>
      <c r="C85">
        <v>25</v>
      </c>
      <c r="D85" t="s">
        <v>68</v>
      </c>
      <c r="E85" t="s">
        <v>774</v>
      </c>
      <c r="F85">
        <v>1819</v>
      </c>
    </row>
    <row r="86" spans="1:6" x14ac:dyDescent="0.2">
      <c r="A86">
        <v>51100</v>
      </c>
      <c r="B86" t="s">
        <v>328</v>
      </c>
      <c r="C86">
        <v>15</v>
      </c>
      <c r="D86" t="s">
        <v>68</v>
      </c>
      <c r="E86" t="s">
        <v>751</v>
      </c>
      <c r="F86">
        <v>1242</v>
      </c>
    </row>
    <row r="87" spans="1:6" x14ac:dyDescent="0.2">
      <c r="A87">
        <v>52005</v>
      </c>
      <c r="B87" t="s">
        <v>455</v>
      </c>
      <c r="C87">
        <v>9</v>
      </c>
      <c r="D87" t="s">
        <v>68</v>
      </c>
      <c r="E87" t="s">
        <v>775</v>
      </c>
      <c r="F87">
        <v>447</v>
      </c>
    </row>
    <row r="88" spans="1:6" x14ac:dyDescent="0.2">
      <c r="A88">
        <v>52009</v>
      </c>
      <c r="B88" t="s">
        <v>457</v>
      </c>
      <c r="C88">
        <v>14</v>
      </c>
      <c r="D88" t="s">
        <v>68</v>
      </c>
      <c r="E88" t="s">
        <v>776</v>
      </c>
      <c r="F88">
        <v>1084</v>
      </c>
    </row>
    <row r="89" spans="1:6" x14ac:dyDescent="0.2">
      <c r="A89">
        <v>52017</v>
      </c>
      <c r="B89" t="s">
        <v>218</v>
      </c>
      <c r="C89">
        <v>21</v>
      </c>
      <c r="D89" t="s">
        <v>68</v>
      </c>
      <c r="E89" t="s">
        <v>777</v>
      </c>
      <c r="F89">
        <v>1522</v>
      </c>
    </row>
    <row r="90" spans="1:6" x14ac:dyDescent="0.2">
      <c r="A90">
        <v>52020</v>
      </c>
      <c r="B90" t="s">
        <v>459</v>
      </c>
      <c r="C90">
        <v>29</v>
      </c>
      <c r="D90" t="s">
        <v>68</v>
      </c>
      <c r="E90" t="s">
        <v>778</v>
      </c>
      <c r="F90">
        <v>2532</v>
      </c>
    </row>
    <row r="91" spans="1:6" x14ac:dyDescent="0.2">
      <c r="A91">
        <v>52022</v>
      </c>
      <c r="B91" t="s">
        <v>219</v>
      </c>
      <c r="C91">
        <v>10</v>
      </c>
      <c r="D91" t="s">
        <v>68</v>
      </c>
      <c r="E91" t="s">
        <v>779</v>
      </c>
      <c r="F91">
        <v>739</v>
      </c>
    </row>
    <row r="92" spans="1:6" x14ac:dyDescent="0.2">
      <c r="A92">
        <v>52041</v>
      </c>
      <c r="B92" t="s">
        <v>462</v>
      </c>
      <c r="C92">
        <v>14</v>
      </c>
      <c r="D92" t="s">
        <v>68</v>
      </c>
      <c r="E92" t="s">
        <v>136</v>
      </c>
      <c r="F92">
        <v>700</v>
      </c>
    </row>
    <row r="93" spans="1:6" x14ac:dyDescent="0.2">
      <c r="A93">
        <v>52042</v>
      </c>
      <c r="B93" t="s">
        <v>220</v>
      </c>
      <c r="C93">
        <v>16</v>
      </c>
      <c r="D93" t="s">
        <v>68</v>
      </c>
      <c r="E93" t="s">
        <v>324</v>
      </c>
      <c r="F93">
        <v>1132</v>
      </c>
    </row>
    <row r="94" spans="1:6" x14ac:dyDescent="0.2">
      <c r="A94">
        <v>52044</v>
      </c>
      <c r="B94" t="s">
        <v>78</v>
      </c>
      <c r="C94">
        <v>24</v>
      </c>
      <c r="D94" t="s">
        <v>68</v>
      </c>
      <c r="E94" t="s">
        <v>406</v>
      </c>
      <c r="F94">
        <v>1636</v>
      </c>
    </row>
    <row r="95" spans="1:6" x14ac:dyDescent="0.2">
      <c r="A95">
        <v>52050</v>
      </c>
      <c r="B95" t="s">
        <v>221</v>
      </c>
      <c r="C95">
        <v>9</v>
      </c>
      <c r="D95" t="s">
        <v>68</v>
      </c>
      <c r="E95" t="s">
        <v>780</v>
      </c>
      <c r="F95">
        <v>680</v>
      </c>
    </row>
    <row r="96" spans="1:6" x14ac:dyDescent="0.2">
      <c r="A96">
        <v>52059</v>
      </c>
      <c r="B96" t="s">
        <v>79</v>
      </c>
      <c r="C96">
        <v>18</v>
      </c>
      <c r="D96" t="s">
        <v>68</v>
      </c>
      <c r="E96" t="s">
        <v>781</v>
      </c>
      <c r="F96">
        <v>1303</v>
      </c>
    </row>
    <row r="97" spans="1:6" x14ac:dyDescent="0.2">
      <c r="A97">
        <v>52063</v>
      </c>
      <c r="B97" t="s">
        <v>235</v>
      </c>
      <c r="C97">
        <v>15</v>
      </c>
      <c r="D97" t="s">
        <v>68</v>
      </c>
      <c r="E97" t="s">
        <v>782</v>
      </c>
      <c r="F97">
        <v>1204</v>
      </c>
    </row>
    <row r="98" spans="1:6" x14ac:dyDescent="0.2">
      <c r="A98">
        <v>52064</v>
      </c>
      <c r="B98" t="s">
        <v>222</v>
      </c>
      <c r="C98">
        <v>34</v>
      </c>
      <c r="D98" t="s">
        <v>68</v>
      </c>
      <c r="E98" t="s">
        <v>783</v>
      </c>
      <c r="F98">
        <v>2056</v>
      </c>
    </row>
    <row r="99" spans="1:6" x14ac:dyDescent="0.2">
      <c r="A99">
        <v>52065</v>
      </c>
      <c r="B99" t="s">
        <v>223</v>
      </c>
      <c r="C99">
        <v>17</v>
      </c>
      <c r="D99" t="s">
        <v>68</v>
      </c>
      <c r="E99" t="s">
        <v>784</v>
      </c>
      <c r="F99">
        <v>1240</v>
      </c>
    </row>
    <row r="100" spans="1:6" x14ac:dyDescent="0.2">
      <c r="A100">
        <v>52069</v>
      </c>
      <c r="B100" t="s">
        <v>470</v>
      </c>
      <c r="C100">
        <v>13</v>
      </c>
      <c r="D100" t="s">
        <v>68</v>
      </c>
      <c r="E100" t="s">
        <v>785</v>
      </c>
      <c r="F100">
        <v>989</v>
      </c>
    </row>
    <row r="101" spans="1:6" x14ac:dyDescent="0.2">
      <c r="A101">
        <v>52072</v>
      </c>
      <c r="B101" t="s">
        <v>471</v>
      </c>
      <c r="C101">
        <v>33</v>
      </c>
      <c r="D101" t="s">
        <v>68</v>
      </c>
      <c r="E101" t="s">
        <v>786</v>
      </c>
      <c r="F101">
        <v>2612</v>
      </c>
    </row>
    <row r="102" spans="1:6" x14ac:dyDescent="0.2">
      <c r="A102">
        <v>52073</v>
      </c>
      <c r="B102" t="s">
        <v>473</v>
      </c>
      <c r="C102">
        <v>12</v>
      </c>
      <c r="D102" t="s">
        <v>68</v>
      </c>
      <c r="E102" t="s">
        <v>787</v>
      </c>
      <c r="F102">
        <v>842</v>
      </c>
    </row>
    <row r="103" spans="1:6" x14ac:dyDescent="0.2">
      <c r="A103">
        <v>52074</v>
      </c>
      <c r="B103" t="s">
        <v>475</v>
      </c>
      <c r="C103">
        <v>10</v>
      </c>
      <c r="D103" t="s">
        <v>68</v>
      </c>
      <c r="E103" t="s">
        <v>788</v>
      </c>
      <c r="F103">
        <v>661</v>
      </c>
    </row>
    <row r="104" spans="1:6" x14ac:dyDescent="0.2">
      <c r="A104">
        <v>52075</v>
      </c>
      <c r="B104" t="s">
        <v>477</v>
      </c>
      <c r="C104">
        <v>12</v>
      </c>
      <c r="D104" t="s">
        <v>68</v>
      </c>
      <c r="E104" t="s">
        <v>125</v>
      </c>
      <c r="F104">
        <v>882</v>
      </c>
    </row>
    <row r="105" spans="1:6" x14ac:dyDescent="0.2">
      <c r="A105">
        <v>52079</v>
      </c>
      <c r="B105" t="s">
        <v>479</v>
      </c>
      <c r="C105">
        <v>29</v>
      </c>
      <c r="D105" t="s">
        <v>68</v>
      </c>
      <c r="E105" t="s">
        <v>789</v>
      </c>
      <c r="F105">
        <v>2209</v>
      </c>
    </row>
    <row r="106" spans="1:6" x14ac:dyDescent="0.2">
      <c r="A106">
        <v>52081</v>
      </c>
      <c r="B106" t="s">
        <v>236</v>
      </c>
      <c r="C106">
        <v>9</v>
      </c>
      <c r="D106" t="s">
        <v>68</v>
      </c>
      <c r="E106" t="s">
        <v>790</v>
      </c>
      <c r="F106">
        <v>737</v>
      </c>
    </row>
    <row r="107" spans="1:6" x14ac:dyDescent="0.2">
      <c r="A107">
        <v>52083</v>
      </c>
      <c r="B107" t="s">
        <v>482</v>
      </c>
      <c r="C107">
        <v>15</v>
      </c>
      <c r="D107" t="s">
        <v>68</v>
      </c>
      <c r="E107" t="s">
        <v>341</v>
      </c>
      <c r="F107">
        <v>1002</v>
      </c>
    </row>
    <row r="108" spans="1:6" x14ac:dyDescent="0.2">
      <c r="A108">
        <v>52086</v>
      </c>
      <c r="B108" t="s">
        <v>483</v>
      </c>
      <c r="C108">
        <v>14</v>
      </c>
      <c r="D108" t="s">
        <v>68</v>
      </c>
      <c r="E108" t="s">
        <v>791</v>
      </c>
      <c r="F108">
        <v>1037</v>
      </c>
    </row>
    <row r="109" spans="1:6" x14ac:dyDescent="0.2">
      <c r="A109">
        <v>52090</v>
      </c>
      <c r="B109" t="s">
        <v>485</v>
      </c>
      <c r="C109">
        <v>7</v>
      </c>
      <c r="D109" t="s">
        <v>68</v>
      </c>
      <c r="E109" t="s">
        <v>792</v>
      </c>
      <c r="F109">
        <v>576</v>
      </c>
    </row>
    <row r="110" spans="1:6" x14ac:dyDescent="0.2">
      <c r="A110">
        <v>52102</v>
      </c>
      <c r="B110" t="s">
        <v>487</v>
      </c>
      <c r="C110">
        <v>13</v>
      </c>
      <c r="D110" t="s">
        <v>68</v>
      </c>
      <c r="E110" t="s">
        <v>793</v>
      </c>
      <c r="F110">
        <v>980</v>
      </c>
    </row>
    <row r="111" spans="1:6" x14ac:dyDescent="0.2">
      <c r="A111">
        <v>53001</v>
      </c>
      <c r="B111" t="s">
        <v>89</v>
      </c>
      <c r="C111">
        <v>8</v>
      </c>
      <c r="D111" t="s">
        <v>68</v>
      </c>
      <c r="E111" t="s">
        <v>794</v>
      </c>
      <c r="F111">
        <v>509</v>
      </c>
    </row>
    <row r="112" spans="1:6" x14ac:dyDescent="0.2">
      <c r="A112">
        <v>53002</v>
      </c>
      <c r="B112" t="s">
        <v>490</v>
      </c>
      <c r="C112">
        <v>3</v>
      </c>
      <c r="D112" t="s">
        <v>68</v>
      </c>
      <c r="E112" t="s">
        <v>323</v>
      </c>
      <c r="F112">
        <v>196</v>
      </c>
    </row>
    <row r="113" spans="1:6" x14ac:dyDescent="0.2">
      <c r="A113">
        <v>53010</v>
      </c>
      <c r="B113" t="s">
        <v>491</v>
      </c>
      <c r="C113">
        <v>5</v>
      </c>
      <c r="D113" t="s">
        <v>68</v>
      </c>
      <c r="E113" t="s">
        <v>105</v>
      </c>
      <c r="F113">
        <v>370</v>
      </c>
    </row>
    <row r="114" spans="1:6" x14ac:dyDescent="0.2">
      <c r="A114">
        <v>53011</v>
      </c>
      <c r="B114" t="s">
        <v>493</v>
      </c>
      <c r="C114">
        <v>12</v>
      </c>
      <c r="D114" t="s">
        <v>68</v>
      </c>
      <c r="E114" t="s">
        <v>795</v>
      </c>
      <c r="F114">
        <v>751</v>
      </c>
    </row>
    <row r="115" spans="1:6" x14ac:dyDescent="0.2">
      <c r="A115">
        <v>53030</v>
      </c>
      <c r="B115" t="s">
        <v>495</v>
      </c>
      <c r="C115">
        <v>30</v>
      </c>
      <c r="D115" t="s">
        <v>68</v>
      </c>
      <c r="E115" t="s">
        <v>796</v>
      </c>
      <c r="F115">
        <v>2293</v>
      </c>
    </row>
    <row r="116" spans="1:6" x14ac:dyDescent="0.2">
      <c r="A116">
        <v>53031</v>
      </c>
      <c r="B116" t="s">
        <v>497</v>
      </c>
      <c r="C116">
        <v>18</v>
      </c>
      <c r="D116" t="s">
        <v>68</v>
      </c>
      <c r="E116" t="s">
        <v>797</v>
      </c>
      <c r="F116">
        <v>1471</v>
      </c>
    </row>
    <row r="117" spans="1:6" x14ac:dyDescent="0.2">
      <c r="A117">
        <v>53040</v>
      </c>
      <c r="B117" t="s">
        <v>273</v>
      </c>
      <c r="C117">
        <v>24</v>
      </c>
      <c r="D117" t="s">
        <v>68</v>
      </c>
      <c r="E117" t="s">
        <v>798</v>
      </c>
      <c r="F117">
        <v>1647</v>
      </c>
    </row>
    <row r="118" spans="1:6" x14ac:dyDescent="0.2">
      <c r="A118">
        <v>53046</v>
      </c>
      <c r="B118" t="s">
        <v>224</v>
      </c>
      <c r="C118">
        <v>18</v>
      </c>
      <c r="D118" t="s">
        <v>68</v>
      </c>
      <c r="E118" t="s">
        <v>799</v>
      </c>
      <c r="F118">
        <v>1171</v>
      </c>
    </row>
    <row r="119" spans="1:6" x14ac:dyDescent="0.2">
      <c r="A119">
        <v>53047</v>
      </c>
      <c r="B119" t="s">
        <v>225</v>
      </c>
      <c r="C119">
        <v>7</v>
      </c>
      <c r="D119" t="s">
        <v>68</v>
      </c>
      <c r="E119" t="s">
        <v>466</v>
      </c>
      <c r="F119">
        <v>443</v>
      </c>
    </row>
    <row r="120" spans="1:6" x14ac:dyDescent="0.2">
      <c r="A120">
        <v>53048</v>
      </c>
      <c r="B120" t="s">
        <v>502</v>
      </c>
      <c r="C120">
        <v>9</v>
      </c>
      <c r="D120" t="s">
        <v>68</v>
      </c>
      <c r="E120" t="s">
        <v>361</v>
      </c>
      <c r="F120">
        <v>565</v>
      </c>
    </row>
    <row r="121" spans="1:6" x14ac:dyDescent="0.2">
      <c r="A121">
        <v>53058</v>
      </c>
      <c r="B121" t="s">
        <v>504</v>
      </c>
      <c r="C121">
        <v>4</v>
      </c>
      <c r="D121" t="s">
        <v>68</v>
      </c>
      <c r="E121" t="s">
        <v>133</v>
      </c>
      <c r="F121">
        <v>224</v>
      </c>
    </row>
    <row r="122" spans="1:6" x14ac:dyDescent="0.2">
      <c r="A122">
        <v>53062</v>
      </c>
      <c r="B122" t="s">
        <v>505</v>
      </c>
      <c r="C122">
        <v>16</v>
      </c>
      <c r="D122" t="s">
        <v>68</v>
      </c>
      <c r="E122" t="s">
        <v>121</v>
      </c>
      <c r="F122">
        <v>1136</v>
      </c>
    </row>
    <row r="123" spans="1:6" x14ac:dyDescent="0.2">
      <c r="A123">
        <v>53505</v>
      </c>
      <c r="B123" t="s">
        <v>506</v>
      </c>
      <c r="C123">
        <v>7</v>
      </c>
      <c r="D123" t="s">
        <v>68</v>
      </c>
      <c r="E123" t="s">
        <v>800</v>
      </c>
      <c r="F123">
        <v>494</v>
      </c>
    </row>
    <row r="124" spans="1:6" x14ac:dyDescent="0.2">
      <c r="A124">
        <v>5001</v>
      </c>
      <c r="B124" t="s">
        <v>182</v>
      </c>
      <c r="C124">
        <v>15</v>
      </c>
      <c r="D124" t="s">
        <v>68</v>
      </c>
      <c r="E124" t="s">
        <v>801</v>
      </c>
      <c r="F124">
        <v>1223</v>
      </c>
    </row>
    <row r="125" spans="1:6" x14ac:dyDescent="0.2">
      <c r="A125">
        <v>5002</v>
      </c>
      <c r="B125" t="s">
        <v>184</v>
      </c>
      <c r="C125">
        <v>20</v>
      </c>
      <c r="D125" t="s">
        <v>68</v>
      </c>
      <c r="E125" t="s">
        <v>802</v>
      </c>
      <c r="F125">
        <v>1441</v>
      </c>
    </row>
    <row r="126" spans="1:6" x14ac:dyDescent="0.2">
      <c r="A126">
        <v>5003</v>
      </c>
      <c r="B126" t="s">
        <v>188</v>
      </c>
      <c r="C126">
        <v>4</v>
      </c>
      <c r="D126" t="s">
        <v>68</v>
      </c>
      <c r="E126" t="s">
        <v>803</v>
      </c>
      <c r="F126">
        <v>138</v>
      </c>
    </row>
    <row r="127" spans="1:6" x14ac:dyDescent="0.2">
      <c r="A127">
        <v>5004</v>
      </c>
      <c r="B127" t="s">
        <v>189</v>
      </c>
      <c r="C127">
        <v>19</v>
      </c>
      <c r="D127" t="s">
        <v>68</v>
      </c>
      <c r="E127" t="s">
        <v>804</v>
      </c>
      <c r="F127">
        <v>1217</v>
      </c>
    </row>
    <row r="128" spans="1:6" x14ac:dyDescent="0.2">
      <c r="A128">
        <v>5006</v>
      </c>
      <c r="B128" t="s">
        <v>192</v>
      </c>
      <c r="C128">
        <v>2</v>
      </c>
      <c r="D128" t="s">
        <v>68</v>
      </c>
      <c r="E128" t="s">
        <v>626</v>
      </c>
      <c r="F128">
        <v>109</v>
      </c>
    </row>
    <row r="129" spans="1:6" x14ac:dyDescent="0.2">
      <c r="A129">
        <v>5019</v>
      </c>
      <c r="B129" t="s">
        <v>41</v>
      </c>
      <c r="C129">
        <v>4</v>
      </c>
      <c r="D129" t="s">
        <v>68</v>
      </c>
      <c r="E129" t="s">
        <v>356</v>
      </c>
      <c r="F129">
        <v>176</v>
      </c>
    </row>
    <row r="130" spans="1:6" x14ac:dyDescent="0.2">
      <c r="A130">
        <v>5020</v>
      </c>
      <c r="B130" t="s">
        <v>194</v>
      </c>
      <c r="C130">
        <v>1</v>
      </c>
      <c r="D130" t="s">
        <v>68</v>
      </c>
      <c r="E130" t="s">
        <v>805</v>
      </c>
      <c r="F130">
        <v>95</v>
      </c>
    </row>
    <row r="131" spans="1:6" x14ac:dyDescent="0.2">
      <c r="A131">
        <v>5022</v>
      </c>
      <c r="B131" t="s">
        <v>42</v>
      </c>
      <c r="C131">
        <v>1</v>
      </c>
      <c r="D131" t="s">
        <v>68</v>
      </c>
      <c r="E131" t="s">
        <v>742</v>
      </c>
      <c r="F131">
        <v>100</v>
      </c>
    </row>
    <row r="132" spans="1:6" x14ac:dyDescent="0.2">
      <c r="A132">
        <v>5023</v>
      </c>
      <c r="B132" t="s">
        <v>197</v>
      </c>
      <c r="C132">
        <v>4</v>
      </c>
      <c r="D132" t="s">
        <v>68</v>
      </c>
      <c r="E132" t="s">
        <v>132</v>
      </c>
      <c r="F132">
        <v>252</v>
      </c>
    </row>
    <row r="133" spans="1:6" x14ac:dyDescent="0.2">
      <c r="A133">
        <v>5025</v>
      </c>
      <c r="B133" t="s">
        <v>43</v>
      </c>
      <c r="C133">
        <v>2</v>
      </c>
      <c r="D133" t="s">
        <v>68</v>
      </c>
      <c r="E133" t="s">
        <v>725</v>
      </c>
      <c r="F133">
        <v>143</v>
      </c>
    </row>
    <row r="134" spans="1:6" x14ac:dyDescent="0.2">
      <c r="A134">
        <v>5026</v>
      </c>
      <c r="B134" t="s">
        <v>44</v>
      </c>
      <c r="C134">
        <v>3</v>
      </c>
      <c r="D134" t="s">
        <v>68</v>
      </c>
      <c r="E134" t="s">
        <v>726</v>
      </c>
      <c r="F134">
        <v>266</v>
      </c>
    </row>
    <row r="135" spans="1:6" x14ac:dyDescent="0.2">
      <c r="A135">
        <v>5027</v>
      </c>
      <c r="B135" t="s">
        <v>238</v>
      </c>
      <c r="C135">
        <v>3</v>
      </c>
      <c r="D135" t="s">
        <v>68</v>
      </c>
      <c r="E135" t="s">
        <v>806</v>
      </c>
      <c r="F135">
        <v>229</v>
      </c>
    </row>
    <row r="136" spans="1:6" x14ac:dyDescent="0.2">
      <c r="A136">
        <v>5028</v>
      </c>
      <c r="B136" t="s">
        <v>335</v>
      </c>
      <c r="C136">
        <v>2</v>
      </c>
      <c r="D136" t="s">
        <v>68</v>
      </c>
      <c r="E136" t="s">
        <v>807</v>
      </c>
      <c r="F136">
        <v>157</v>
      </c>
    </row>
    <row r="137" spans="1:6" x14ac:dyDescent="0.2">
      <c r="A137">
        <v>6001</v>
      </c>
      <c r="B137" t="s">
        <v>226</v>
      </c>
      <c r="C137">
        <v>12</v>
      </c>
      <c r="D137" t="s">
        <v>68</v>
      </c>
      <c r="E137" t="s">
        <v>808</v>
      </c>
      <c r="F137">
        <v>947</v>
      </c>
    </row>
    <row r="138" spans="1:6" x14ac:dyDescent="0.2">
      <c r="A138">
        <v>6004</v>
      </c>
      <c r="B138" t="s">
        <v>227</v>
      </c>
      <c r="C138">
        <v>2</v>
      </c>
      <c r="D138" t="s">
        <v>68</v>
      </c>
      <c r="E138" t="s">
        <v>102</v>
      </c>
      <c r="F138">
        <v>114</v>
      </c>
    </row>
    <row r="139" spans="1:6" x14ac:dyDescent="0.2">
      <c r="A139">
        <v>6006</v>
      </c>
      <c r="B139" t="s">
        <v>228</v>
      </c>
      <c r="C139">
        <v>3</v>
      </c>
      <c r="D139" t="s">
        <v>68</v>
      </c>
      <c r="E139" t="s">
        <v>263</v>
      </c>
      <c r="F139">
        <v>163</v>
      </c>
    </row>
    <row r="140" spans="1:6" x14ac:dyDescent="0.2">
      <c r="A140">
        <v>6007</v>
      </c>
      <c r="B140" t="s">
        <v>229</v>
      </c>
      <c r="C140">
        <v>3</v>
      </c>
      <c r="D140" t="s">
        <v>68</v>
      </c>
      <c r="E140" t="s">
        <v>809</v>
      </c>
      <c r="F140">
        <v>238</v>
      </c>
    </row>
    <row r="141" spans="1:6" x14ac:dyDescent="0.2">
      <c r="A141">
        <v>6009</v>
      </c>
      <c r="B141" t="s">
        <v>517</v>
      </c>
      <c r="C141">
        <v>1</v>
      </c>
      <c r="D141" t="s">
        <v>68</v>
      </c>
      <c r="E141" t="s">
        <v>118</v>
      </c>
      <c r="F141">
        <v>33</v>
      </c>
    </row>
    <row r="142" spans="1:6" x14ac:dyDescent="0.2">
      <c r="A142">
        <v>6010</v>
      </c>
      <c r="B142" t="s">
        <v>336</v>
      </c>
      <c r="C142">
        <v>5</v>
      </c>
      <c r="D142" t="s">
        <v>68</v>
      </c>
      <c r="E142" t="s">
        <v>609</v>
      </c>
      <c r="F142">
        <v>205</v>
      </c>
    </row>
    <row r="143" spans="1:6" x14ac:dyDescent="0.2">
      <c r="A143">
        <v>6011</v>
      </c>
      <c r="B143" t="s">
        <v>52</v>
      </c>
      <c r="C143">
        <v>2</v>
      </c>
      <c r="D143" t="s">
        <v>68</v>
      </c>
      <c r="E143" t="s">
        <v>729</v>
      </c>
      <c r="F143">
        <v>133</v>
      </c>
    </row>
    <row r="144" spans="1:6" x14ac:dyDescent="0.2">
      <c r="A144">
        <v>6013</v>
      </c>
      <c r="B144" t="s">
        <v>230</v>
      </c>
      <c r="C144">
        <v>1</v>
      </c>
      <c r="D144" t="s">
        <v>68</v>
      </c>
      <c r="E144" t="s">
        <v>261</v>
      </c>
      <c r="F144">
        <v>62</v>
      </c>
    </row>
    <row r="145" spans="1:6" x14ac:dyDescent="0.2">
      <c r="A145">
        <v>6015</v>
      </c>
      <c r="B145" t="s">
        <v>231</v>
      </c>
      <c r="C145">
        <v>7</v>
      </c>
      <c r="D145" t="s">
        <v>68</v>
      </c>
      <c r="E145" t="s">
        <v>810</v>
      </c>
      <c r="F145">
        <v>467</v>
      </c>
    </row>
    <row r="146" spans="1:6" x14ac:dyDescent="0.2">
      <c r="A146">
        <v>7001</v>
      </c>
      <c r="B146" t="s">
        <v>337</v>
      </c>
      <c r="C146">
        <v>5</v>
      </c>
      <c r="D146" t="s">
        <v>68</v>
      </c>
      <c r="E146" t="s">
        <v>811</v>
      </c>
      <c r="F146">
        <v>304</v>
      </c>
    </row>
    <row r="147" spans="1:6" x14ac:dyDescent="0.2">
      <c r="A147">
        <v>7006</v>
      </c>
      <c r="B147" t="s">
        <v>521</v>
      </c>
      <c r="C147">
        <v>1</v>
      </c>
      <c r="D147" t="s">
        <v>68</v>
      </c>
      <c r="E147" t="s">
        <v>102</v>
      </c>
      <c r="F147">
        <v>57</v>
      </c>
    </row>
    <row r="148" spans="1:6" x14ac:dyDescent="0.2">
      <c r="A148">
        <v>7012</v>
      </c>
      <c r="B148" t="s">
        <v>523</v>
      </c>
      <c r="C148">
        <v>2</v>
      </c>
      <c r="D148" t="s">
        <v>68</v>
      </c>
      <c r="E148" t="s">
        <v>812</v>
      </c>
      <c r="F148">
        <v>43</v>
      </c>
    </row>
    <row r="149" spans="1:6" x14ac:dyDescent="0.2">
      <c r="A149">
        <v>7016</v>
      </c>
      <c r="B149" t="s">
        <v>338</v>
      </c>
      <c r="C149">
        <v>2</v>
      </c>
      <c r="D149" t="s">
        <v>68</v>
      </c>
      <c r="E149" t="s">
        <v>725</v>
      </c>
      <c r="F149">
        <v>143</v>
      </c>
    </row>
    <row r="150" spans="1:6" x14ac:dyDescent="0.2">
      <c r="A150">
        <v>8001</v>
      </c>
      <c r="B150" t="s">
        <v>525</v>
      </c>
      <c r="C150">
        <v>22</v>
      </c>
      <c r="D150" t="s">
        <v>68</v>
      </c>
      <c r="E150" t="s">
        <v>325</v>
      </c>
      <c r="F150">
        <v>1394</v>
      </c>
    </row>
    <row r="151" spans="1:6" x14ac:dyDescent="0.2">
      <c r="A151">
        <v>8004</v>
      </c>
      <c r="B151" t="s">
        <v>527</v>
      </c>
      <c r="C151">
        <v>2</v>
      </c>
      <c r="D151" t="s">
        <v>68</v>
      </c>
      <c r="E151" t="s">
        <v>584</v>
      </c>
      <c r="F151">
        <v>162</v>
      </c>
    </row>
    <row r="152" spans="1:6" x14ac:dyDescent="0.2">
      <c r="A152">
        <v>8007</v>
      </c>
      <c r="B152" t="s">
        <v>232</v>
      </c>
      <c r="C152">
        <v>2</v>
      </c>
      <c r="D152" t="s">
        <v>68</v>
      </c>
      <c r="E152" t="s">
        <v>261</v>
      </c>
      <c r="F152">
        <v>124</v>
      </c>
    </row>
    <row r="153" spans="1:6" x14ac:dyDescent="0.2">
      <c r="A153">
        <v>8009</v>
      </c>
      <c r="B153" t="s">
        <v>528</v>
      </c>
      <c r="C153">
        <v>5</v>
      </c>
      <c r="D153" t="s">
        <v>68</v>
      </c>
      <c r="E153" t="s">
        <v>751</v>
      </c>
      <c r="F153">
        <v>414</v>
      </c>
    </row>
    <row r="154" spans="1:6" x14ac:dyDescent="0.2">
      <c r="A154">
        <v>8016</v>
      </c>
      <c r="B154" t="s">
        <v>86</v>
      </c>
      <c r="C154">
        <v>3</v>
      </c>
      <c r="D154" t="s">
        <v>68</v>
      </c>
      <c r="E154" t="s">
        <v>363</v>
      </c>
      <c r="F154">
        <v>138</v>
      </c>
    </row>
    <row r="155" spans="1:6" x14ac:dyDescent="0.2">
      <c r="A155">
        <v>8017</v>
      </c>
      <c r="B155" t="s">
        <v>529</v>
      </c>
      <c r="C155">
        <v>7</v>
      </c>
      <c r="D155" t="s">
        <v>68</v>
      </c>
      <c r="E155" t="s">
        <v>98</v>
      </c>
      <c r="F155">
        <v>504</v>
      </c>
    </row>
    <row r="156" spans="1:6" x14ac:dyDescent="0.2">
      <c r="A156">
        <v>8018</v>
      </c>
      <c r="B156" t="s">
        <v>87</v>
      </c>
      <c r="C156">
        <v>2</v>
      </c>
      <c r="D156" t="s">
        <v>68</v>
      </c>
      <c r="E156" t="s">
        <v>101</v>
      </c>
      <c r="F156">
        <v>128</v>
      </c>
    </row>
    <row r="157" spans="1:6" x14ac:dyDescent="0.2">
      <c r="A157">
        <v>9001</v>
      </c>
      <c r="B157" t="s">
        <v>531</v>
      </c>
      <c r="C157">
        <v>17</v>
      </c>
      <c r="D157" t="s">
        <v>68</v>
      </c>
      <c r="E157" t="s">
        <v>813</v>
      </c>
      <c r="F157">
        <v>1198</v>
      </c>
    </row>
    <row r="158" spans="1:6" x14ac:dyDescent="0.2">
      <c r="A158">
        <v>9004</v>
      </c>
      <c r="B158" t="s">
        <v>533</v>
      </c>
      <c r="C158">
        <v>11</v>
      </c>
      <c r="D158" t="s">
        <v>68</v>
      </c>
      <c r="E158" t="s">
        <v>814</v>
      </c>
      <c r="F158">
        <v>975</v>
      </c>
    </row>
    <row r="159" spans="1:6" x14ac:dyDescent="0.2">
      <c r="A159">
        <v>9005</v>
      </c>
      <c r="B159" t="s">
        <v>535</v>
      </c>
      <c r="C159">
        <v>1</v>
      </c>
      <c r="D159" t="s">
        <v>68</v>
      </c>
      <c r="E159" t="s">
        <v>584</v>
      </c>
      <c r="F159">
        <v>81</v>
      </c>
    </row>
    <row r="160" spans="1:6" x14ac:dyDescent="0.2">
      <c r="A160">
        <v>9008</v>
      </c>
      <c r="B160" t="s">
        <v>536</v>
      </c>
      <c r="C160">
        <v>2</v>
      </c>
      <c r="D160" t="s">
        <v>68</v>
      </c>
      <c r="E160" t="s">
        <v>725</v>
      </c>
      <c r="F160">
        <v>143</v>
      </c>
    </row>
    <row r="161" spans="1:6" x14ac:dyDescent="0.2">
      <c r="A161">
        <v>9013</v>
      </c>
      <c r="B161" t="s">
        <v>539</v>
      </c>
      <c r="C161">
        <v>2</v>
      </c>
      <c r="D161" t="s">
        <v>68</v>
      </c>
      <c r="E161" t="s">
        <v>105</v>
      </c>
      <c r="F161">
        <v>148</v>
      </c>
    </row>
    <row r="162" spans="1:6" x14ac:dyDescent="0.2">
      <c r="A162">
        <v>9015</v>
      </c>
      <c r="B162" t="s">
        <v>540</v>
      </c>
      <c r="C162">
        <v>9</v>
      </c>
      <c r="D162" t="s">
        <v>68</v>
      </c>
      <c r="E162" t="s">
        <v>98</v>
      </c>
      <c r="F162">
        <v>648</v>
      </c>
    </row>
    <row r="163" spans="1:6" x14ac:dyDescent="0.2">
      <c r="A163">
        <v>10002</v>
      </c>
      <c r="B163" t="s">
        <v>45</v>
      </c>
      <c r="C163">
        <v>13</v>
      </c>
      <c r="D163" t="s">
        <v>68</v>
      </c>
      <c r="E163" t="s">
        <v>815</v>
      </c>
      <c r="F163">
        <v>1113</v>
      </c>
    </row>
    <row r="164" spans="1:6" x14ac:dyDescent="0.2">
      <c r="A164">
        <v>10004</v>
      </c>
      <c r="B164" t="s">
        <v>145</v>
      </c>
      <c r="C164">
        <v>3</v>
      </c>
      <c r="D164" t="s">
        <v>68</v>
      </c>
      <c r="E164" t="s">
        <v>809</v>
      </c>
      <c r="F164">
        <v>238</v>
      </c>
    </row>
    <row r="165" spans="1:6" x14ac:dyDescent="0.2">
      <c r="A165">
        <v>10005</v>
      </c>
      <c r="B165" t="s">
        <v>146</v>
      </c>
      <c r="C165">
        <v>2</v>
      </c>
      <c r="D165" t="s">
        <v>68</v>
      </c>
      <c r="E165" t="s">
        <v>110</v>
      </c>
      <c r="F165">
        <v>152</v>
      </c>
    </row>
    <row r="166" spans="1:6" x14ac:dyDescent="0.2">
      <c r="A166">
        <v>10006</v>
      </c>
      <c r="B166" t="s">
        <v>54</v>
      </c>
      <c r="C166">
        <v>3</v>
      </c>
      <c r="D166" t="s">
        <v>68</v>
      </c>
      <c r="E166" t="s">
        <v>314</v>
      </c>
      <c r="F166">
        <v>252</v>
      </c>
    </row>
    <row r="167" spans="1:6" x14ac:dyDescent="0.2">
      <c r="A167">
        <v>10008</v>
      </c>
      <c r="B167" t="s">
        <v>71</v>
      </c>
      <c r="C167">
        <v>3</v>
      </c>
      <c r="D167" t="s">
        <v>68</v>
      </c>
      <c r="E167" t="s">
        <v>121</v>
      </c>
      <c r="F167">
        <v>213</v>
      </c>
    </row>
    <row r="168" spans="1:6" x14ac:dyDescent="0.2">
      <c r="A168">
        <v>10010</v>
      </c>
      <c r="B168" t="s">
        <v>55</v>
      </c>
      <c r="C168">
        <v>2</v>
      </c>
      <c r="D168" t="s">
        <v>68</v>
      </c>
      <c r="E168" t="s">
        <v>807</v>
      </c>
      <c r="F168">
        <v>157</v>
      </c>
    </row>
    <row r="169" spans="1:6" x14ac:dyDescent="0.2">
      <c r="A169">
        <v>10012</v>
      </c>
      <c r="B169" t="s">
        <v>546</v>
      </c>
      <c r="C169">
        <v>3</v>
      </c>
      <c r="D169" t="s">
        <v>68</v>
      </c>
      <c r="E169" t="s">
        <v>261</v>
      </c>
      <c r="F169">
        <v>186</v>
      </c>
    </row>
    <row r="170" spans="1:6" x14ac:dyDescent="0.2">
      <c r="A170">
        <v>10013</v>
      </c>
      <c r="B170" t="s">
        <v>72</v>
      </c>
      <c r="C170">
        <v>3</v>
      </c>
      <c r="D170" t="s">
        <v>68</v>
      </c>
      <c r="E170" t="s">
        <v>113</v>
      </c>
      <c r="F170">
        <v>153</v>
      </c>
    </row>
    <row r="171" spans="1:6" x14ac:dyDescent="0.2">
      <c r="A171">
        <v>10015</v>
      </c>
      <c r="B171" t="s">
        <v>56</v>
      </c>
      <c r="C171">
        <v>4</v>
      </c>
      <c r="D171" t="s">
        <v>68</v>
      </c>
      <c r="E171" t="s">
        <v>816</v>
      </c>
      <c r="F171">
        <v>267</v>
      </c>
    </row>
    <row r="172" spans="1:6" x14ac:dyDescent="0.2">
      <c r="A172">
        <v>10016</v>
      </c>
      <c r="B172" t="s">
        <v>549</v>
      </c>
      <c r="C172">
        <v>1</v>
      </c>
      <c r="D172" t="s">
        <v>68</v>
      </c>
      <c r="E172" t="s">
        <v>817</v>
      </c>
      <c r="F172">
        <v>48</v>
      </c>
    </row>
    <row r="173" spans="1:6" x14ac:dyDescent="0.2">
      <c r="A173">
        <v>11001</v>
      </c>
      <c r="B173" t="s">
        <v>550</v>
      </c>
      <c r="C173">
        <v>10</v>
      </c>
      <c r="D173" t="s">
        <v>68</v>
      </c>
      <c r="E173" t="s">
        <v>818</v>
      </c>
      <c r="F173">
        <v>753</v>
      </c>
    </row>
    <row r="174" spans="1:6" x14ac:dyDescent="0.2">
      <c r="A174">
        <v>11008</v>
      </c>
      <c r="B174" t="s">
        <v>552</v>
      </c>
      <c r="C174">
        <v>3</v>
      </c>
      <c r="D174" t="s">
        <v>68</v>
      </c>
      <c r="E174" t="s">
        <v>819</v>
      </c>
      <c r="F174">
        <v>271</v>
      </c>
    </row>
    <row r="175" spans="1:6" x14ac:dyDescent="0.2">
      <c r="A175">
        <v>11010</v>
      </c>
      <c r="B175" t="s">
        <v>554</v>
      </c>
      <c r="C175">
        <v>2</v>
      </c>
      <c r="D175" t="s">
        <v>68</v>
      </c>
      <c r="E175" t="s">
        <v>728</v>
      </c>
      <c r="F175">
        <v>181</v>
      </c>
    </row>
    <row r="176" spans="1:6" x14ac:dyDescent="0.2">
      <c r="A176">
        <v>12001</v>
      </c>
      <c r="B176" t="s">
        <v>244</v>
      </c>
      <c r="C176">
        <v>18</v>
      </c>
      <c r="D176" t="s">
        <v>68</v>
      </c>
      <c r="E176" t="s">
        <v>820</v>
      </c>
      <c r="F176">
        <v>1451</v>
      </c>
    </row>
    <row r="177" spans="1:6" x14ac:dyDescent="0.2">
      <c r="A177">
        <v>12002</v>
      </c>
      <c r="B177" t="s">
        <v>283</v>
      </c>
      <c r="C177">
        <v>15</v>
      </c>
      <c r="D177" t="s">
        <v>68</v>
      </c>
      <c r="E177" t="s">
        <v>821</v>
      </c>
      <c r="F177">
        <v>1075</v>
      </c>
    </row>
    <row r="178" spans="1:6" x14ac:dyDescent="0.2">
      <c r="A178">
        <v>12003</v>
      </c>
      <c r="B178" t="s">
        <v>73</v>
      </c>
      <c r="C178">
        <v>7</v>
      </c>
      <c r="D178" t="s">
        <v>68</v>
      </c>
      <c r="E178" t="s">
        <v>822</v>
      </c>
      <c r="F178">
        <v>598</v>
      </c>
    </row>
    <row r="179" spans="1:6" x14ac:dyDescent="0.2">
      <c r="A179">
        <v>12005</v>
      </c>
      <c r="B179" t="s">
        <v>245</v>
      </c>
      <c r="C179">
        <v>1</v>
      </c>
      <c r="D179" t="s">
        <v>68</v>
      </c>
      <c r="E179" t="s">
        <v>121</v>
      </c>
      <c r="F179">
        <v>71</v>
      </c>
    </row>
    <row r="180" spans="1:6" x14ac:dyDescent="0.2">
      <c r="A180">
        <v>12006</v>
      </c>
      <c r="B180" t="s">
        <v>74</v>
      </c>
      <c r="C180">
        <v>3</v>
      </c>
      <c r="D180" t="s">
        <v>68</v>
      </c>
      <c r="E180" t="s">
        <v>130</v>
      </c>
      <c r="F180">
        <v>195</v>
      </c>
    </row>
    <row r="181" spans="1:6" x14ac:dyDescent="0.2">
      <c r="A181">
        <v>12008</v>
      </c>
      <c r="B181" t="s">
        <v>75</v>
      </c>
      <c r="C181">
        <v>2</v>
      </c>
      <c r="D181" t="s">
        <v>68</v>
      </c>
      <c r="E181" t="s">
        <v>823</v>
      </c>
      <c r="F181">
        <v>180</v>
      </c>
    </row>
    <row r="182" spans="1:6" x14ac:dyDescent="0.2">
      <c r="A182">
        <v>12009</v>
      </c>
      <c r="B182" t="s">
        <v>559</v>
      </c>
      <c r="C182">
        <v>2</v>
      </c>
      <c r="D182" t="s">
        <v>68</v>
      </c>
      <c r="E182" t="s">
        <v>364</v>
      </c>
      <c r="F182">
        <v>119</v>
      </c>
    </row>
    <row r="183" spans="1:6" x14ac:dyDescent="0.2">
      <c r="A183">
        <v>13001</v>
      </c>
      <c r="B183" t="s">
        <v>90</v>
      </c>
      <c r="C183">
        <v>11</v>
      </c>
      <c r="D183" t="s">
        <v>68</v>
      </c>
      <c r="E183" t="s">
        <v>824</v>
      </c>
      <c r="F183">
        <v>805</v>
      </c>
    </row>
    <row r="184" spans="1:6" x14ac:dyDescent="0.2">
      <c r="A184">
        <v>13003</v>
      </c>
      <c r="B184" t="s">
        <v>88</v>
      </c>
      <c r="C184">
        <v>3</v>
      </c>
      <c r="D184" t="s">
        <v>68</v>
      </c>
      <c r="E184" t="s">
        <v>825</v>
      </c>
      <c r="F184">
        <v>233</v>
      </c>
    </row>
    <row r="185" spans="1:6" x14ac:dyDescent="0.2">
      <c r="A185">
        <v>13005</v>
      </c>
      <c r="B185" t="s">
        <v>563</v>
      </c>
      <c r="C185">
        <v>3</v>
      </c>
      <c r="D185" t="s">
        <v>68</v>
      </c>
      <c r="E185" t="s">
        <v>261</v>
      </c>
      <c r="F185">
        <v>186</v>
      </c>
    </row>
    <row r="186" spans="1:6" x14ac:dyDescent="0.2">
      <c r="A186">
        <v>14001</v>
      </c>
      <c r="B186" t="s">
        <v>147</v>
      </c>
      <c r="C186">
        <v>10</v>
      </c>
      <c r="D186" t="s">
        <v>68</v>
      </c>
      <c r="E186" t="s">
        <v>826</v>
      </c>
      <c r="F186">
        <v>922</v>
      </c>
    </row>
    <row r="187" spans="1:6" x14ac:dyDescent="0.2">
      <c r="A187">
        <v>14002</v>
      </c>
      <c r="B187" t="s">
        <v>148</v>
      </c>
      <c r="C187">
        <v>2</v>
      </c>
      <c r="D187" t="s">
        <v>68</v>
      </c>
      <c r="E187" t="s">
        <v>713</v>
      </c>
      <c r="F187">
        <v>176</v>
      </c>
    </row>
    <row r="188" spans="1:6" x14ac:dyDescent="0.2">
      <c r="A188">
        <v>14003</v>
      </c>
      <c r="B188" t="s">
        <v>149</v>
      </c>
      <c r="C188">
        <v>9</v>
      </c>
      <c r="D188" t="s">
        <v>68</v>
      </c>
      <c r="E188" t="s">
        <v>827</v>
      </c>
      <c r="F188">
        <v>631</v>
      </c>
    </row>
    <row r="189" spans="1:6" x14ac:dyDescent="0.2">
      <c r="A189">
        <v>14006</v>
      </c>
      <c r="B189" t="s">
        <v>246</v>
      </c>
      <c r="C189">
        <v>2</v>
      </c>
      <c r="D189" t="s">
        <v>68</v>
      </c>
      <c r="E189" t="s">
        <v>729</v>
      </c>
      <c r="F189">
        <v>133</v>
      </c>
    </row>
    <row r="190" spans="1:6" x14ac:dyDescent="0.2">
      <c r="A190">
        <v>14007</v>
      </c>
      <c r="B190" t="s">
        <v>568</v>
      </c>
      <c r="C190">
        <v>3</v>
      </c>
      <c r="D190" t="s">
        <v>68</v>
      </c>
      <c r="E190" t="s">
        <v>110</v>
      </c>
      <c r="F190">
        <v>228</v>
      </c>
    </row>
    <row r="191" spans="1:6" x14ac:dyDescent="0.2">
      <c r="A191">
        <v>14008</v>
      </c>
      <c r="B191" t="s">
        <v>150</v>
      </c>
      <c r="C191">
        <v>1</v>
      </c>
      <c r="D191" t="s">
        <v>68</v>
      </c>
      <c r="E191" t="s">
        <v>110</v>
      </c>
      <c r="F191">
        <v>76</v>
      </c>
    </row>
    <row r="192" spans="1:6" x14ac:dyDescent="0.2">
      <c r="A192">
        <v>15001</v>
      </c>
      <c r="B192" t="s">
        <v>151</v>
      </c>
      <c r="C192">
        <v>13</v>
      </c>
      <c r="D192" t="s">
        <v>68</v>
      </c>
      <c r="E192" t="s">
        <v>828</v>
      </c>
      <c r="F192">
        <v>1054</v>
      </c>
    </row>
    <row r="193" spans="1:6" x14ac:dyDescent="0.2">
      <c r="A193">
        <v>15004</v>
      </c>
      <c r="B193" t="s">
        <v>570</v>
      </c>
      <c r="C193">
        <v>3</v>
      </c>
      <c r="D193" t="s">
        <v>68</v>
      </c>
      <c r="E193" t="s">
        <v>829</v>
      </c>
      <c r="F193">
        <v>224</v>
      </c>
    </row>
    <row r="194" spans="1:6" x14ac:dyDescent="0.2">
      <c r="A194">
        <v>15005</v>
      </c>
      <c r="B194" t="s">
        <v>572</v>
      </c>
      <c r="C194">
        <v>9</v>
      </c>
      <c r="D194" t="s">
        <v>68</v>
      </c>
      <c r="E194" t="s">
        <v>633</v>
      </c>
      <c r="F194">
        <v>662</v>
      </c>
    </row>
    <row r="195" spans="1:6" x14ac:dyDescent="0.2">
      <c r="A195">
        <v>15007</v>
      </c>
      <c r="B195" t="s">
        <v>573</v>
      </c>
      <c r="C195">
        <v>2</v>
      </c>
      <c r="D195" t="s">
        <v>68</v>
      </c>
      <c r="E195" t="s">
        <v>364</v>
      </c>
      <c r="F195">
        <v>119</v>
      </c>
    </row>
    <row r="196" spans="1:6" x14ac:dyDescent="0.2">
      <c r="A196">
        <v>15008</v>
      </c>
      <c r="B196" t="s">
        <v>575</v>
      </c>
      <c r="C196">
        <v>1</v>
      </c>
      <c r="D196" t="s">
        <v>68</v>
      </c>
      <c r="E196" t="s">
        <v>817</v>
      </c>
      <c r="F196">
        <v>48</v>
      </c>
    </row>
    <row r="197" spans="1:6" x14ac:dyDescent="0.2">
      <c r="A197">
        <v>15011</v>
      </c>
      <c r="B197" t="s">
        <v>578</v>
      </c>
      <c r="C197">
        <v>4</v>
      </c>
      <c r="D197" t="s">
        <v>68</v>
      </c>
      <c r="E197" t="s">
        <v>543</v>
      </c>
      <c r="F197">
        <v>285</v>
      </c>
    </row>
    <row r="198" spans="1:6" x14ac:dyDescent="0.2">
      <c r="A198">
        <v>16001</v>
      </c>
      <c r="B198" t="s">
        <v>285</v>
      </c>
      <c r="C198">
        <v>10</v>
      </c>
      <c r="D198" t="s">
        <v>68</v>
      </c>
      <c r="E198" t="s">
        <v>830</v>
      </c>
      <c r="F198">
        <v>781</v>
      </c>
    </row>
    <row r="199" spans="1:6" x14ac:dyDescent="0.2">
      <c r="A199">
        <v>16002</v>
      </c>
      <c r="B199" t="s">
        <v>286</v>
      </c>
      <c r="C199">
        <v>6</v>
      </c>
      <c r="D199" t="s">
        <v>68</v>
      </c>
      <c r="E199" t="s">
        <v>565</v>
      </c>
      <c r="F199">
        <v>522</v>
      </c>
    </row>
    <row r="200" spans="1:6" x14ac:dyDescent="0.2">
      <c r="A200">
        <v>16004</v>
      </c>
      <c r="B200" t="s">
        <v>287</v>
      </c>
      <c r="C200">
        <v>3</v>
      </c>
      <c r="D200" t="s">
        <v>68</v>
      </c>
      <c r="E200" t="s">
        <v>831</v>
      </c>
      <c r="F200">
        <v>223</v>
      </c>
    </row>
    <row r="201" spans="1:6" x14ac:dyDescent="0.2">
      <c r="A201">
        <v>17001</v>
      </c>
      <c r="B201" t="s">
        <v>288</v>
      </c>
      <c r="C201">
        <v>4</v>
      </c>
      <c r="D201" t="s">
        <v>68</v>
      </c>
      <c r="E201" t="s">
        <v>347</v>
      </c>
      <c r="F201">
        <v>309</v>
      </c>
    </row>
    <row r="202" spans="1:6" x14ac:dyDescent="0.2">
      <c r="A202">
        <v>17002</v>
      </c>
      <c r="B202" t="s">
        <v>289</v>
      </c>
      <c r="C202">
        <v>11</v>
      </c>
      <c r="D202" t="s">
        <v>68</v>
      </c>
      <c r="E202" t="s">
        <v>832</v>
      </c>
      <c r="F202">
        <v>728</v>
      </c>
    </row>
    <row r="203" spans="1:6" x14ac:dyDescent="0.2">
      <c r="A203">
        <v>17003</v>
      </c>
      <c r="B203" t="s">
        <v>290</v>
      </c>
      <c r="C203">
        <v>2</v>
      </c>
      <c r="D203" t="s">
        <v>68</v>
      </c>
      <c r="E203" t="s">
        <v>823</v>
      </c>
      <c r="F203">
        <v>180</v>
      </c>
    </row>
    <row r="204" spans="1:6" x14ac:dyDescent="0.2">
      <c r="A204">
        <v>17004</v>
      </c>
      <c r="B204" t="s">
        <v>583</v>
      </c>
      <c r="C204">
        <v>4</v>
      </c>
      <c r="D204" t="s">
        <v>68</v>
      </c>
      <c r="E204" t="s">
        <v>339</v>
      </c>
      <c r="F204">
        <v>247</v>
      </c>
    </row>
    <row r="205" spans="1:6" x14ac:dyDescent="0.2">
      <c r="A205">
        <v>17006</v>
      </c>
      <c r="B205" t="s">
        <v>291</v>
      </c>
      <c r="C205">
        <v>1</v>
      </c>
      <c r="D205" t="s">
        <v>68</v>
      </c>
      <c r="E205" t="s">
        <v>103</v>
      </c>
      <c r="F205">
        <v>43</v>
      </c>
    </row>
    <row r="206" spans="1:6" x14ac:dyDescent="0.2">
      <c r="A206">
        <v>17008</v>
      </c>
      <c r="B206" t="s">
        <v>292</v>
      </c>
      <c r="C206">
        <v>2</v>
      </c>
      <c r="D206" t="s">
        <v>68</v>
      </c>
      <c r="E206" t="s">
        <v>103</v>
      </c>
      <c r="F206">
        <v>86</v>
      </c>
    </row>
    <row r="207" spans="1:6" x14ac:dyDescent="0.2">
      <c r="A207">
        <v>17011</v>
      </c>
      <c r="B207" t="s">
        <v>349</v>
      </c>
      <c r="C207">
        <v>1</v>
      </c>
      <c r="D207" t="s">
        <v>68</v>
      </c>
      <c r="E207" t="s">
        <v>833</v>
      </c>
      <c r="F207">
        <v>0</v>
      </c>
    </row>
    <row r="208" spans="1:6" x14ac:dyDescent="0.2">
      <c r="A208">
        <v>17013</v>
      </c>
      <c r="B208" t="s">
        <v>350</v>
      </c>
      <c r="C208">
        <v>2</v>
      </c>
      <c r="D208" t="s">
        <v>68</v>
      </c>
      <c r="E208" t="s">
        <v>100</v>
      </c>
      <c r="F208">
        <v>90</v>
      </c>
    </row>
    <row r="209" spans="1:6" x14ac:dyDescent="0.2">
      <c r="A209">
        <v>18001</v>
      </c>
      <c r="B209" t="s">
        <v>76</v>
      </c>
      <c r="C209">
        <v>15</v>
      </c>
      <c r="D209" t="s">
        <v>68</v>
      </c>
      <c r="E209" t="s">
        <v>809</v>
      </c>
      <c r="F209">
        <v>1190</v>
      </c>
    </row>
    <row r="210" spans="1:6" x14ac:dyDescent="0.2">
      <c r="A210">
        <v>18002</v>
      </c>
      <c r="B210" t="s">
        <v>586</v>
      </c>
      <c r="C210">
        <v>3</v>
      </c>
      <c r="D210" t="s">
        <v>68</v>
      </c>
      <c r="E210" t="s">
        <v>102</v>
      </c>
      <c r="F210">
        <v>171</v>
      </c>
    </row>
    <row r="211" spans="1:6" x14ac:dyDescent="0.2">
      <c r="A211">
        <v>18004</v>
      </c>
      <c r="B211" t="s">
        <v>247</v>
      </c>
      <c r="C211">
        <v>1</v>
      </c>
      <c r="D211" t="s">
        <v>68</v>
      </c>
      <c r="E211" t="s">
        <v>110</v>
      </c>
      <c r="F211">
        <v>76</v>
      </c>
    </row>
    <row r="212" spans="1:6" x14ac:dyDescent="0.2">
      <c r="A212">
        <v>18006</v>
      </c>
      <c r="B212" t="s">
        <v>590</v>
      </c>
      <c r="C212">
        <v>1</v>
      </c>
      <c r="D212" t="s">
        <v>68</v>
      </c>
      <c r="E212" t="s">
        <v>374</v>
      </c>
      <c r="F212">
        <v>38</v>
      </c>
    </row>
    <row r="213" spans="1:6" x14ac:dyDescent="0.2">
      <c r="A213">
        <v>18007</v>
      </c>
      <c r="B213" t="s">
        <v>248</v>
      </c>
      <c r="C213">
        <v>3</v>
      </c>
      <c r="D213" t="s">
        <v>68</v>
      </c>
      <c r="E213" t="s">
        <v>834</v>
      </c>
      <c r="F213">
        <v>194</v>
      </c>
    </row>
    <row r="214" spans="1:6" x14ac:dyDescent="0.2">
      <c r="A214">
        <v>18010</v>
      </c>
      <c r="B214" t="s">
        <v>249</v>
      </c>
      <c r="C214">
        <v>2</v>
      </c>
      <c r="D214" t="s">
        <v>68</v>
      </c>
      <c r="E214" t="s">
        <v>835</v>
      </c>
      <c r="F214">
        <v>185</v>
      </c>
    </row>
    <row r="215" spans="1:6" x14ac:dyDescent="0.2">
      <c r="A215">
        <v>18011</v>
      </c>
      <c r="B215" t="s">
        <v>591</v>
      </c>
      <c r="C215">
        <v>1</v>
      </c>
      <c r="D215" t="s">
        <v>68</v>
      </c>
      <c r="E215" t="s">
        <v>342</v>
      </c>
      <c r="F215">
        <v>52</v>
      </c>
    </row>
    <row r="216" spans="1:6" x14ac:dyDescent="0.2">
      <c r="A216">
        <v>18014</v>
      </c>
      <c r="B216" t="s">
        <v>250</v>
      </c>
      <c r="C216">
        <v>1</v>
      </c>
      <c r="D216" t="s">
        <v>68</v>
      </c>
      <c r="E216" t="s">
        <v>836</v>
      </c>
      <c r="F216">
        <v>19</v>
      </c>
    </row>
    <row r="217" spans="1:6" x14ac:dyDescent="0.2">
      <c r="A217">
        <v>19002</v>
      </c>
      <c r="B217" t="s">
        <v>152</v>
      </c>
      <c r="C217">
        <v>1</v>
      </c>
      <c r="D217" t="s">
        <v>68</v>
      </c>
      <c r="E217" t="s">
        <v>261</v>
      </c>
      <c r="F217">
        <v>62</v>
      </c>
    </row>
    <row r="218" spans="1:6" x14ac:dyDescent="0.2">
      <c r="A218">
        <v>19003</v>
      </c>
      <c r="B218" t="s">
        <v>153</v>
      </c>
      <c r="C218">
        <v>3</v>
      </c>
      <c r="D218" t="s">
        <v>68</v>
      </c>
      <c r="E218" t="s">
        <v>373</v>
      </c>
      <c r="F218">
        <v>166</v>
      </c>
    </row>
    <row r="219" spans="1:6" x14ac:dyDescent="0.2">
      <c r="A219">
        <v>19005</v>
      </c>
      <c r="B219" t="s">
        <v>154</v>
      </c>
      <c r="C219">
        <v>3</v>
      </c>
      <c r="D219" t="s">
        <v>68</v>
      </c>
      <c r="E219" t="s">
        <v>275</v>
      </c>
      <c r="F219">
        <v>191</v>
      </c>
    </row>
    <row r="220" spans="1:6" x14ac:dyDescent="0.2">
      <c r="A220">
        <v>19009</v>
      </c>
      <c r="B220" t="s">
        <v>593</v>
      </c>
      <c r="C220">
        <v>4</v>
      </c>
      <c r="D220" t="s">
        <v>68</v>
      </c>
      <c r="E220" t="s">
        <v>132</v>
      </c>
      <c r="F220">
        <v>252</v>
      </c>
    </row>
    <row r="221" spans="1:6" x14ac:dyDescent="0.2">
      <c r="A221">
        <v>19010</v>
      </c>
      <c r="B221" t="s">
        <v>156</v>
      </c>
      <c r="C221">
        <v>1</v>
      </c>
      <c r="D221" t="s">
        <v>68</v>
      </c>
      <c r="E221" t="s">
        <v>817</v>
      </c>
      <c r="F221">
        <v>48</v>
      </c>
    </row>
    <row r="222" spans="1:6" x14ac:dyDescent="0.2">
      <c r="A222">
        <v>19012</v>
      </c>
      <c r="B222" t="s">
        <v>252</v>
      </c>
      <c r="C222">
        <v>11</v>
      </c>
      <c r="D222" t="s">
        <v>68</v>
      </c>
      <c r="E222" t="s">
        <v>837</v>
      </c>
      <c r="F222">
        <v>809</v>
      </c>
    </row>
    <row r="223" spans="1:6" x14ac:dyDescent="0.2">
      <c r="A223">
        <v>20001</v>
      </c>
      <c r="B223" t="s">
        <v>157</v>
      </c>
      <c r="C223">
        <v>31</v>
      </c>
      <c r="D223" t="s">
        <v>68</v>
      </c>
      <c r="E223" t="s">
        <v>838</v>
      </c>
      <c r="F223">
        <v>2134</v>
      </c>
    </row>
    <row r="224" spans="1:6" x14ac:dyDescent="0.2">
      <c r="A224">
        <v>20002</v>
      </c>
      <c r="B224" t="s">
        <v>596</v>
      </c>
      <c r="C224">
        <v>5</v>
      </c>
      <c r="D224" t="s">
        <v>68</v>
      </c>
      <c r="E224" t="s">
        <v>751</v>
      </c>
      <c r="F224">
        <v>414</v>
      </c>
    </row>
    <row r="225" spans="1:6" x14ac:dyDescent="0.2">
      <c r="A225">
        <v>20003</v>
      </c>
      <c r="B225" t="s">
        <v>58</v>
      </c>
      <c r="C225">
        <v>11</v>
      </c>
      <c r="D225" t="s">
        <v>68</v>
      </c>
      <c r="E225" t="s">
        <v>839</v>
      </c>
      <c r="F225">
        <v>767</v>
      </c>
    </row>
    <row r="226" spans="1:6" x14ac:dyDescent="0.2">
      <c r="A226">
        <v>20004</v>
      </c>
      <c r="B226" t="s">
        <v>59</v>
      </c>
      <c r="C226">
        <v>8</v>
      </c>
      <c r="D226" t="s">
        <v>68</v>
      </c>
      <c r="E226" t="s">
        <v>840</v>
      </c>
      <c r="F226">
        <v>599</v>
      </c>
    </row>
    <row r="227" spans="1:6" x14ac:dyDescent="0.2">
      <c r="A227">
        <v>20005</v>
      </c>
      <c r="B227" t="s">
        <v>599</v>
      </c>
      <c r="C227">
        <v>1</v>
      </c>
      <c r="D227" t="s">
        <v>68</v>
      </c>
      <c r="E227" t="s">
        <v>116</v>
      </c>
      <c r="F227">
        <v>67</v>
      </c>
    </row>
    <row r="228" spans="1:6" x14ac:dyDescent="0.2">
      <c r="A228">
        <v>20008</v>
      </c>
      <c r="B228" t="s">
        <v>80</v>
      </c>
      <c r="C228">
        <v>10</v>
      </c>
      <c r="D228" t="s">
        <v>68</v>
      </c>
      <c r="E228" t="s">
        <v>258</v>
      </c>
      <c r="F228">
        <v>685</v>
      </c>
    </row>
    <row r="229" spans="1:6" x14ac:dyDescent="0.2">
      <c r="A229">
        <v>20010</v>
      </c>
      <c r="B229" t="s">
        <v>158</v>
      </c>
      <c r="C229">
        <v>9</v>
      </c>
      <c r="D229" t="s">
        <v>68</v>
      </c>
      <c r="E229" t="s">
        <v>841</v>
      </c>
      <c r="F229">
        <v>741</v>
      </c>
    </row>
    <row r="230" spans="1:6" x14ac:dyDescent="0.2">
      <c r="A230">
        <v>20013</v>
      </c>
      <c r="B230" t="s">
        <v>294</v>
      </c>
      <c r="C230">
        <v>6</v>
      </c>
      <c r="D230" t="s">
        <v>68</v>
      </c>
      <c r="E230" t="s">
        <v>309</v>
      </c>
      <c r="F230">
        <v>352</v>
      </c>
    </row>
    <row r="231" spans="1:6" x14ac:dyDescent="0.2">
      <c r="A231">
        <v>20014</v>
      </c>
      <c r="B231" t="s">
        <v>295</v>
      </c>
      <c r="C231">
        <v>3</v>
      </c>
      <c r="D231" t="s">
        <v>68</v>
      </c>
      <c r="E231" t="s">
        <v>825</v>
      </c>
      <c r="F231">
        <v>233</v>
      </c>
    </row>
    <row r="232" spans="1:6" x14ac:dyDescent="0.2">
      <c r="A232">
        <v>20015</v>
      </c>
      <c r="B232" t="s">
        <v>296</v>
      </c>
      <c r="C232">
        <v>7</v>
      </c>
      <c r="D232" t="s">
        <v>68</v>
      </c>
      <c r="E232" t="s">
        <v>135</v>
      </c>
      <c r="F232">
        <v>539</v>
      </c>
    </row>
    <row r="233" spans="1:6" x14ac:dyDescent="0.2">
      <c r="A233">
        <v>21002</v>
      </c>
      <c r="B233" t="s">
        <v>603</v>
      </c>
      <c r="C233">
        <v>28</v>
      </c>
      <c r="D233" t="s">
        <v>68</v>
      </c>
      <c r="E233" t="s">
        <v>128</v>
      </c>
      <c r="F233">
        <v>2044</v>
      </c>
    </row>
    <row r="234" spans="1:6" x14ac:dyDescent="0.2">
      <c r="A234">
        <v>21004</v>
      </c>
      <c r="B234" t="s">
        <v>606</v>
      </c>
      <c r="C234">
        <v>1</v>
      </c>
      <c r="D234" t="s">
        <v>68</v>
      </c>
      <c r="E234" t="s">
        <v>103</v>
      </c>
      <c r="F234">
        <v>43</v>
      </c>
    </row>
    <row r="235" spans="1:6" x14ac:dyDescent="0.2">
      <c r="A235">
        <v>21007</v>
      </c>
      <c r="B235" t="s">
        <v>607</v>
      </c>
      <c r="C235">
        <v>1</v>
      </c>
      <c r="D235" t="s">
        <v>68</v>
      </c>
      <c r="E235" t="s">
        <v>620</v>
      </c>
      <c r="F235">
        <v>86</v>
      </c>
    </row>
    <row r="236" spans="1:6" x14ac:dyDescent="0.2">
      <c r="A236">
        <v>21011</v>
      </c>
      <c r="B236" t="s">
        <v>610</v>
      </c>
      <c r="C236">
        <v>4</v>
      </c>
      <c r="D236" t="s">
        <v>68</v>
      </c>
      <c r="E236" t="s">
        <v>576</v>
      </c>
      <c r="F236">
        <v>257</v>
      </c>
    </row>
    <row r="237" spans="1:6" x14ac:dyDescent="0.2">
      <c r="A237">
        <v>21012</v>
      </c>
      <c r="B237" t="s">
        <v>611</v>
      </c>
      <c r="C237">
        <v>4</v>
      </c>
      <c r="D237" t="s">
        <v>68</v>
      </c>
      <c r="E237" t="s">
        <v>102</v>
      </c>
      <c r="F237">
        <v>228</v>
      </c>
    </row>
    <row r="238" spans="1:6" x14ac:dyDescent="0.2">
      <c r="A238">
        <v>21015</v>
      </c>
      <c r="B238" t="s">
        <v>612</v>
      </c>
      <c r="C238">
        <v>1</v>
      </c>
      <c r="D238" t="s">
        <v>68</v>
      </c>
      <c r="E238" t="s">
        <v>817</v>
      </c>
      <c r="F238">
        <v>48</v>
      </c>
    </row>
    <row r="239" spans="1:6" x14ac:dyDescent="0.2">
      <c r="A239">
        <v>21016</v>
      </c>
      <c r="B239" t="s">
        <v>613</v>
      </c>
      <c r="C239">
        <v>6</v>
      </c>
      <c r="D239" t="s">
        <v>68</v>
      </c>
      <c r="E239" t="s">
        <v>119</v>
      </c>
      <c r="F239">
        <v>408</v>
      </c>
    </row>
    <row r="240" spans="1:6" x14ac:dyDescent="0.2">
      <c r="A240">
        <v>21017</v>
      </c>
      <c r="B240" t="s">
        <v>614</v>
      </c>
      <c r="C240">
        <v>1</v>
      </c>
      <c r="D240" t="s">
        <v>68</v>
      </c>
      <c r="E240" t="s">
        <v>584</v>
      </c>
      <c r="F240">
        <v>81</v>
      </c>
    </row>
    <row r="241" spans="1:6" x14ac:dyDescent="0.2">
      <c r="A241">
        <v>21018</v>
      </c>
      <c r="B241" t="s">
        <v>615</v>
      </c>
      <c r="C241">
        <v>9</v>
      </c>
      <c r="D241" t="s">
        <v>68</v>
      </c>
      <c r="E241" t="s">
        <v>842</v>
      </c>
      <c r="F241">
        <v>633</v>
      </c>
    </row>
    <row r="242" spans="1:6" x14ac:dyDescent="0.2">
      <c r="A242">
        <v>22001</v>
      </c>
      <c r="B242" t="s">
        <v>168</v>
      </c>
      <c r="C242">
        <v>12</v>
      </c>
      <c r="D242" t="s">
        <v>68</v>
      </c>
      <c r="E242" t="s">
        <v>807</v>
      </c>
      <c r="F242">
        <v>942</v>
      </c>
    </row>
    <row r="243" spans="1:6" x14ac:dyDescent="0.2">
      <c r="A243">
        <v>22002</v>
      </c>
      <c r="B243" t="s">
        <v>298</v>
      </c>
      <c r="C243">
        <v>12</v>
      </c>
      <c r="D243" t="s">
        <v>68</v>
      </c>
      <c r="E243" t="s">
        <v>756</v>
      </c>
      <c r="F243">
        <v>724</v>
      </c>
    </row>
    <row r="244" spans="1:6" x14ac:dyDescent="0.2">
      <c r="A244">
        <v>22003</v>
      </c>
      <c r="B244" t="s">
        <v>299</v>
      </c>
      <c r="C244">
        <v>3</v>
      </c>
      <c r="D244" t="s">
        <v>68</v>
      </c>
      <c r="E244" t="s">
        <v>843</v>
      </c>
      <c r="F244">
        <v>214</v>
      </c>
    </row>
    <row r="245" spans="1:6" x14ac:dyDescent="0.2">
      <c r="A245">
        <v>22004</v>
      </c>
      <c r="B245" t="s">
        <v>300</v>
      </c>
      <c r="C245">
        <v>4</v>
      </c>
      <c r="D245" t="s">
        <v>68</v>
      </c>
      <c r="E245" t="s">
        <v>109</v>
      </c>
      <c r="F245">
        <v>328</v>
      </c>
    </row>
    <row r="246" spans="1:6" x14ac:dyDescent="0.2">
      <c r="A246">
        <v>22006</v>
      </c>
      <c r="B246" t="s">
        <v>301</v>
      </c>
      <c r="C246">
        <v>2</v>
      </c>
      <c r="D246" t="s">
        <v>68</v>
      </c>
      <c r="E246" t="s">
        <v>102</v>
      </c>
      <c r="F246">
        <v>114</v>
      </c>
    </row>
    <row r="247" spans="1:6" x14ac:dyDescent="0.2">
      <c r="A247">
        <v>22007</v>
      </c>
      <c r="B247" t="s">
        <v>302</v>
      </c>
      <c r="C247">
        <v>1</v>
      </c>
      <c r="D247" t="s">
        <v>68</v>
      </c>
      <c r="E247" t="s">
        <v>823</v>
      </c>
      <c r="F247">
        <v>90</v>
      </c>
    </row>
    <row r="248" spans="1:6" x14ac:dyDescent="0.2">
      <c r="A248">
        <v>22010</v>
      </c>
      <c r="B248" t="s">
        <v>304</v>
      </c>
      <c r="C248">
        <v>6</v>
      </c>
      <c r="D248" t="s">
        <v>68</v>
      </c>
      <c r="E248" t="s">
        <v>363</v>
      </c>
      <c r="F248">
        <v>276</v>
      </c>
    </row>
    <row r="249" spans="1:6" x14ac:dyDescent="0.2">
      <c r="A249">
        <v>22011</v>
      </c>
      <c r="B249" t="s">
        <v>169</v>
      </c>
      <c r="C249">
        <v>4</v>
      </c>
      <c r="D249" t="s">
        <v>68</v>
      </c>
      <c r="E249" t="s">
        <v>844</v>
      </c>
      <c r="F249">
        <v>299</v>
      </c>
    </row>
    <row r="250" spans="1:6" x14ac:dyDescent="0.2">
      <c r="A250">
        <v>22013</v>
      </c>
      <c r="B250" t="s">
        <v>305</v>
      </c>
      <c r="C250">
        <v>4</v>
      </c>
      <c r="D250" t="s">
        <v>68</v>
      </c>
      <c r="E250" t="s">
        <v>268</v>
      </c>
      <c r="F250">
        <v>271</v>
      </c>
    </row>
    <row r="251" spans="1:6" x14ac:dyDescent="0.2">
      <c r="A251">
        <v>22014</v>
      </c>
      <c r="B251" t="s">
        <v>33</v>
      </c>
      <c r="C251">
        <v>9</v>
      </c>
      <c r="D251" t="s">
        <v>68</v>
      </c>
      <c r="E251" t="s">
        <v>845</v>
      </c>
      <c r="F251">
        <v>651</v>
      </c>
    </row>
    <row r="252" spans="1:6" x14ac:dyDescent="0.2">
      <c r="A252">
        <v>22016</v>
      </c>
      <c r="B252" t="s">
        <v>47</v>
      </c>
      <c r="C252">
        <v>6</v>
      </c>
      <c r="D252" t="s">
        <v>68</v>
      </c>
      <c r="E252" t="s">
        <v>345</v>
      </c>
      <c r="F252">
        <v>334</v>
      </c>
    </row>
    <row r="253" spans="1:6" x14ac:dyDescent="0.2">
      <c r="A253">
        <v>22021</v>
      </c>
      <c r="B253" t="s">
        <v>306</v>
      </c>
      <c r="C253">
        <v>4</v>
      </c>
      <c r="D253" t="s">
        <v>68</v>
      </c>
      <c r="E253" t="s">
        <v>816</v>
      </c>
      <c r="F253">
        <v>267</v>
      </c>
    </row>
    <row r="254" spans="1:6" x14ac:dyDescent="0.2">
      <c r="A254">
        <v>22023</v>
      </c>
      <c r="B254" t="s">
        <v>354</v>
      </c>
      <c r="C254">
        <v>1</v>
      </c>
      <c r="D254" t="s">
        <v>68</v>
      </c>
      <c r="E254" t="s">
        <v>823</v>
      </c>
      <c r="F254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workbookViewId="0">
      <selection activeCell="I19" sqref="I19"/>
    </sheetView>
  </sheetViews>
  <sheetFormatPr defaultRowHeight="12.75" x14ac:dyDescent="0.2"/>
  <cols>
    <col min="1" max="1" width="11" bestFit="1" customWidth="1"/>
    <col min="2" max="2" width="12.7109375" bestFit="1" customWidth="1"/>
  </cols>
  <sheetData>
    <row r="1" spans="1:3" x14ac:dyDescent="0.2">
      <c r="A1" t="s">
        <v>62</v>
      </c>
      <c r="B1" t="s">
        <v>64</v>
      </c>
      <c r="C1" t="s">
        <v>253</v>
      </c>
    </row>
    <row r="2" spans="1:3" x14ac:dyDescent="0.2">
      <c r="A2">
        <v>24001</v>
      </c>
      <c r="B2" t="s">
        <v>67</v>
      </c>
      <c r="C2">
        <v>6</v>
      </c>
    </row>
    <row r="3" spans="1:3" x14ac:dyDescent="0.2">
      <c r="A3">
        <v>24002</v>
      </c>
      <c r="B3" t="s">
        <v>67</v>
      </c>
      <c r="C3">
        <v>8</v>
      </c>
    </row>
    <row r="4" spans="1:3" x14ac:dyDescent="0.2">
      <c r="A4">
        <v>24005</v>
      </c>
      <c r="B4" t="s">
        <v>67</v>
      </c>
      <c r="C4">
        <v>1</v>
      </c>
    </row>
    <row r="5" spans="1:3" x14ac:dyDescent="0.2">
      <c r="A5">
        <v>3002</v>
      </c>
      <c r="B5" t="s">
        <v>67</v>
      </c>
      <c r="C5">
        <v>3</v>
      </c>
    </row>
    <row r="6" spans="1:3" x14ac:dyDescent="0.2">
      <c r="A6">
        <v>3010</v>
      </c>
      <c r="B6" t="s">
        <v>67</v>
      </c>
      <c r="C6">
        <v>2</v>
      </c>
    </row>
    <row r="7" spans="1:3" x14ac:dyDescent="0.2">
      <c r="A7">
        <v>3011</v>
      </c>
      <c r="B7" t="s">
        <v>67</v>
      </c>
      <c r="C7">
        <v>2</v>
      </c>
    </row>
    <row r="8" spans="1:3" x14ac:dyDescent="0.2">
      <c r="A8">
        <v>3013</v>
      </c>
      <c r="B8" t="s">
        <v>67</v>
      </c>
      <c r="C8">
        <v>1</v>
      </c>
    </row>
    <row r="9" spans="1:3" x14ac:dyDescent="0.2">
      <c r="A9">
        <v>3014</v>
      </c>
      <c r="B9" t="s">
        <v>67</v>
      </c>
      <c r="C9">
        <v>4</v>
      </c>
    </row>
    <row r="10" spans="1:3" x14ac:dyDescent="0.2">
      <c r="A10">
        <v>3015</v>
      </c>
      <c r="B10" t="s">
        <v>67</v>
      </c>
      <c r="C10">
        <v>5</v>
      </c>
    </row>
    <row r="11" spans="1:3" x14ac:dyDescent="0.2">
      <c r="A11">
        <v>3016</v>
      </c>
      <c r="B11" t="s">
        <v>67</v>
      </c>
      <c r="C11">
        <v>1</v>
      </c>
    </row>
    <row r="12" spans="1:3" x14ac:dyDescent="0.2">
      <c r="A12">
        <v>3101</v>
      </c>
      <c r="B12" t="s">
        <v>67</v>
      </c>
      <c r="C12">
        <v>8</v>
      </c>
    </row>
    <row r="13" spans="1:3" x14ac:dyDescent="0.2">
      <c r="A13">
        <v>3102</v>
      </c>
      <c r="B13" t="s">
        <v>67</v>
      </c>
      <c r="C13">
        <v>9</v>
      </c>
    </row>
    <row r="14" spans="1:3" x14ac:dyDescent="0.2">
      <c r="A14">
        <v>3103</v>
      </c>
      <c r="B14" t="s">
        <v>67</v>
      </c>
      <c r="C14">
        <v>4</v>
      </c>
    </row>
    <row r="15" spans="1:3" x14ac:dyDescent="0.2">
      <c r="A15">
        <v>3104</v>
      </c>
      <c r="B15" t="s">
        <v>67</v>
      </c>
      <c r="C15">
        <v>9</v>
      </c>
    </row>
    <row r="16" spans="1:3" x14ac:dyDescent="0.2">
      <c r="A16">
        <v>4002</v>
      </c>
      <c r="B16" t="s">
        <v>67</v>
      </c>
      <c r="C16">
        <v>7</v>
      </c>
    </row>
    <row r="17" spans="1:3" x14ac:dyDescent="0.2">
      <c r="A17">
        <v>4003</v>
      </c>
      <c r="B17" t="s">
        <v>67</v>
      </c>
      <c r="C17">
        <v>5</v>
      </c>
    </row>
    <row r="18" spans="1:3" x14ac:dyDescent="0.2">
      <c r="A18">
        <v>4006</v>
      </c>
      <c r="B18" t="s">
        <v>67</v>
      </c>
      <c r="C18">
        <v>1</v>
      </c>
    </row>
    <row r="19" spans="1:3" x14ac:dyDescent="0.2">
      <c r="A19">
        <v>4007</v>
      </c>
      <c r="B19" t="s">
        <v>67</v>
      </c>
      <c r="C19">
        <v>1</v>
      </c>
    </row>
    <row r="20" spans="1:3" x14ac:dyDescent="0.2">
      <c r="A20">
        <v>4012</v>
      </c>
      <c r="B20" t="s">
        <v>67</v>
      </c>
      <c r="C20">
        <v>3</v>
      </c>
    </row>
    <row r="21" spans="1:3" x14ac:dyDescent="0.2">
      <c r="A21">
        <v>2002</v>
      </c>
      <c r="B21" t="s">
        <v>67</v>
      </c>
      <c r="C21">
        <v>19</v>
      </c>
    </row>
    <row r="22" spans="1:3" x14ac:dyDescent="0.2">
      <c r="A22">
        <v>2003</v>
      </c>
      <c r="B22" t="s">
        <v>67</v>
      </c>
      <c r="C22">
        <v>43</v>
      </c>
    </row>
    <row r="23" spans="1:3" x14ac:dyDescent="0.2">
      <c r="A23">
        <v>2004</v>
      </c>
      <c r="B23" t="s">
        <v>67</v>
      </c>
      <c r="C23">
        <v>21</v>
      </c>
    </row>
    <row r="24" spans="1:3" x14ac:dyDescent="0.2">
      <c r="A24">
        <v>2006</v>
      </c>
      <c r="B24" t="s">
        <v>67</v>
      </c>
      <c r="C24">
        <v>12</v>
      </c>
    </row>
    <row r="25" spans="1:3" x14ac:dyDescent="0.2">
      <c r="A25">
        <v>2009</v>
      </c>
      <c r="B25" t="s">
        <v>67</v>
      </c>
      <c r="C25">
        <v>9</v>
      </c>
    </row>
    <row r="26" spans="1:3" x14ac:dyDescent="0.2">
      <c r="A26">
        <v>2011</v>
      </c>
      <c r="B26" t="s">
        <v>67</v>
      </c>
      <c r="C26">
        <v>41</v>
      </c>
    </row>
    <row r="27" spans="1:3" x14ac:dyDescent="0.2">
      <c r="A27">
        <v>2012</v>
      </c>
      <c r="B27" t="s">
        <v>67</v>
      </c>
      <c r="C27">
        <v>18</v>
      </c>
    </row>
    <row r="28" spans="1:3" x14ac:dyDescent="0.2">
      <c r="A28">
        <v>2016</v>
      </c>
      <c r="B28" t="s">
        <v>67</v>
      </c>
      <c r="C28">
        <v>20</v>
      </c>
    </row>
    <row r="29" spans="1:3" x14ac:dyDescent="0.2">
      <c r="A29">
        <v>2019</v>
      </c>
      <c r="B29" t="s">
        <v>67</v>
      </c>
      <c r="C29">
        <v>25</v>
      </c>
    </row>
    <row r="30" spans="1:3" x14ac:dyDescent="0.2">
      <c r="A30">
        <v>2022</v>
      </c>
      <c r="B30" t="s">
        <v>67</v>
      </c>
      <c r="C30">
        <v>6</v>
      </c>
    </row>
    <row r="31" spans="1:3" x14ac:dyDescent="0.2">
      <c r="A31">
        <v>2023</v>
      </c>
      <c r="B31" t="s">
        <v>67</v>
      </c>
      <c r="C31">
        <v>7</v>
      </c>
    </row>
    <row r="32" spans="1:3" x14ac:dyDescent="0.2">
      <c r="A32">
        <v>2999</v>
      </c>
      <c r="B32" t="s">
        <v>67</v>
      </c>
      <c r="C32">
        <v>4</v>
      </c>
    </row>
    <row r="33" spans="1:3" x14ac:dyDescent="0.2">
      <c r="A33">
        <v>31001</v>
      </c>
      <c r="B33" t="s">
        <v>67</v>
      </c>
      <c r="C33">
        <v>9</v>
      </c>
    </row>
    <row r="34" spans="1:3" x14ac:dyDescent="0.2">
      <c r="A34">
        <v>31002</v>
      </c>
      <c r="B34" t="s">
        <v>67</v>
      </c>
      <c r="C34">
        <v>6</v>
      </c>
    </row>
    <row r="35" spans="1:3" x14ac:dyDescent="0.2">
      <c r="A35">
        <v>31004</v>
      </c>
      <c r="B35" t="s">
        <v>67</v>
      </c>
      <c r="C35">
        <v>2</v>
      </c>
    </row>
    <row r="36" spans="1:3" x14ac:dyDescent="0.2">
      <c r="A36">
        <v>50001</v>
      </c>
      <c r="B36" t="s">
        <v>67</v>
      </c>
      <c r="C36">
        <v>25</v>
      </c>
    </row>
    <row r="37" spans="1:3" x14ac:dyDescent="0.2">
      <c r="A37">
        <v>50002</v>
      </c>
      <c r="B37" t="s">
        <v>67</v>
      </c>
      <c r="C37">
        <v>6</v>
      </c>
    </row>
    <row r="38" spans="1:3" x14ac:dyDescent="0.2">
      <c r="A38">
        <v>50006</v>
      </c>
      <c r="B38" t="s">
        <v>67</v>
      </c>
      <c r="C38">
        <v>6</v>
      </c>
    </row>
    <row r="39" spans="1:3" x14ac:dyDescent="0.2">
      <c r="A39">
        <v>50007</v>
      </c>
      <c r="B39" t="s">
        <v>67</v>
      </c>
      <c r="C39">
        <v>32</v>
      </c>
    </row>
    <row r="40" spans="1:3" x14ac:dyDescent="0.2">
      <c r="A40">
        <v>50015</v>
      </c>
      <c r="B40" t="s">
        <v>67</v>
      </c>
      <c r="C40">
        <v>19</v>
      </c>
    </row>
    <row r="41" spans="1:3" x14ac:dyDescent="0.2">
      <c r="A41">
        <v>50021</v>
      </c>
      <c r="B41" t="s">
        <v>67</v>
      </c>
      <c r="C41">
        <v>28</v>
      </c>
    </row>
    <row r="42" spans="1:3" x14ac:dyDescent="0.2">
      <c r="A42">
        <v>50028</v>
      </c>
      <c r="B42" t="s">
        <v>67</v>
      </c>
      <c r="C42">
        <v>18</v>
      </c>
    </row>
    <row r="43" spans="1:3" x14ac:dyDescent="0.2">
      <c r="A43">
        <v>50029</v>
      </c>
      <c r="B43" t="s">
        <v>67</v>
      </c>
      <c r="C43">
        <v>3</v>
      </c>
    </row>
    <row r="44" spans="1:3" x14ac:dyDescent="0.2">
      <c r="A44">
        <v>50032</v>
      </c>
      <c r="B44" t="s">
        <v>67</v>
      </c>
      <c r="C44">
        <v>10</v>
      </c>
    </row>
    <row r="45" spans="1:3" x14ac:dyDescent="0.2">
      <c r="A45">
        <v>50056</v>
      </c>
      <c r="B45" t="s">
        <v>67</v>
      </c>
      <c r="C45">
        <v>1</v>
      </c>
    </row>
    <row r="46" spans="1:3" x14ac:dyDescent="0.2">
      <c r="A46">
        <v>50057</v>
      </c>
      <c r="B46" t="s">
        <v>67</v>
      </c>
      <c r="C46">
        <v>8</v>
      </c>
    </row>
    <row r="47" spans="1:3" x14ac:dyDescent="0.2">
      <c r="A47">
        <v>50063</v>
      </c>
      <c r="B47" t="s">
        <v>67</v>
      </c>
      <c r="C47">
        <v>41</v>
      </c>
    </row>
    <row r="48" spans="1:3" x14ac:dyDescent="0.2">
      <c r="A48">
        <v>50101</v>
      </c>
      <c r="B48" t="s">
        <v>67</v>
      </c>
      <c r="C48">
        <v>4</v>
      </c>
    </row>
    <row r="49" spans="1:3" x14ac:dyDescent="0.2">
      <c r="A49">
        <v>50201</v>
      </c>
      <c r="B49" t="s">
        <v>67</v>
      </c>
      <c r="C49">
        <v>58</v>
      </c>
    </row>
    <row r="50" spans="1:3" x14ac:dyDescent="0.2">
      <c r="A50">
        <v>50203</v>
      </c>
      <c r="B50" t="s">
        <v>67</v>
      </c>
      <c r="C50">
        <v>21</v>
      </c>
    </row>
    <row r="51" spans="1:3" x14ac:dyDescent="0.2">
      <c r="A51">
        <v>50219</v>
      </c>
      <c r="B51" t="s">
        <v>67</v>
      </c>
      <c r="C51">
        <v>236</v>
      </c>
    </row>
    <row r="52" spans="1:3" x14ac:dyDescent="0.2">
      <c r="A52">
        <v>50238</v>
      </c>
      <c r="B52" t="s">
        <v>67</v>
      </c>
      <c r="C52">
        <v>58</v>
      </c>
    </row>
    <row r="53" spans="1:3" x14ac:dyDescent="0.2">
      <c r="A53">
        <v>50300</v>
      </c>
      <c r="B53" t="s">
        <v>67</v>
      </c>
      <c r="C53">
        <v>4</v>
      </c>
    </row>
    <row r="54" spans="1:3" x14ac:dyDescent="0.2">
      <c r="A54">
        <v>50999</v>
      </c>
      <c r="B54" t="s">
        <v>67</v>
      </c>
      <c r="C54">
        <v>40</v>
      </c>
    </row>
    <row r="55" spans="1:3" x14ac:dyDescent="0.2">
      <c r="A55">
        <v>51002</v>
      </c>
      <c r="B55" t="s">
        <v>67</v>
      </c>
      <c r="C55">
        <v>11</v>
      </c>
    </row>
    <row r="56" spans="1:3" x14ac:dyDescent="0.2">
      <c r="A56">
        <v>51003</v>
      </c>
      <c r="B56" t="s">
        <v>67</v>
      </c>
      <c r="C56">
        <v>4</v>
      </c>
    </row>
    <row r="57" spans="1:3" x14ac:dyDescent="0.2">
      <c r="A57">
        <v>51004</v>
      </c>
      <c r="B57" t="s">
        <v>67</v>
      </c>
      <c r="C57">
        <v>3</v>
      </c>
    </row>
    <row r="58" spans="1:3" x14ac:dyDescent="0.2">
      <c r="A58">
        <v>51007</v>
      </c>
      <c r="B58" t="s">
        <v>67</v>
      </c>
      <c r="C58">
        <v>15</v>
      </c>
    </row>
    <row r="59" spans="1:3" x14ac:dyDescent="0.2">
      <c r="A59">
        <v>51008</v>
      </c>
      <c r="B59" t="s">
        <v>67</v>
      </c>
      <c r="C59">
        <v>4</v>
      </c>
    </row>
    <row r="60" spans="1:3" x14ac:dyDescent="0.2">
      <c r="A60">
        <v>51012</v>
      </c>
      <c r="B60" t="s">
        <v>67</v>
      </c>
      <c r="C60">
        <v>2</v>
      </c>
    </row>
    <row r="61" spans="1:3" x14ac:dyDescent="0.2">
      <c r="A61">
        <v>51013</v>
      </c>
      <c r="B61" t="s">
        <v>67</v>
      </c>
      <c r="C61">
        <v>28</v>
      </c>
    </row>
    <row r="62" spans="1:3" x14ac:dyDescent="0.2">
      <c r="A62">
        <v>51024</v>
      </c>
      <c r="B62" t="s">
        <v>67</v>
      </c>
      <c r="C62">
        <v>17</v>
      </c>
    </row>
    <row r="63" spans="1:3" x14ac:dyDescent="0.2">
      <c r="A63">
        <v>51025</v>
      </c>
      <c r="B63" t="s">
        <v>67</v>
      </c>
      <c r="C63">
        <v>11</v>
      </c>
    </row>
    <row r="64" spans="1:3" x14ac:dyDescent="0.2">
      <c r="A64">
        <v>51027</v>
      </c>
      <c r="B64" t="s">
        <v>67</v>
      </c>
      <c r="C64">
        <v>10</v>
      </c>
    </row>
    <row r="65" spans="1:3" x14ac:dyDescent="0.2">
      <c r="A65">
        <v>51033</v>
      </c>
      <c r="B65" t="s">
        <v>67</v>
      </c>
      <c r="C65">
        <v>31</v>
      </c>
    </row>
    <row r="66" spans="1:3" x14ac:dyDescent="0.2">
      <c r="A66">
        <v>51034</v>
      </c>
      <c r="B66" t="s">
        <v>67</v>
      </c>
      <c r="C66">
        <v>6</v>
      </c>
    </row>
    <row r="67" spans="1:3" x14ac:dyDescent="0.2">
      <c r="A67">
        <v>51035</v>
      </c>
      <c r="B67" t="s">
        <v>67</v>
      </c>
      <c r="C67">
        <v>12</v>
      </c>
    </row>
    <row r="68" spans="1:3" x14ac:dyDescent="0.2">
      <c r="A68">
        <v>51037</v>
      </c>
      <c r="B68" t="s">
        <v>67</v>
      </c>
      <c r="C68">
        <v>8</v>
      </c>
    </row>
    <row r="69" spans="1:3" x14ac:dyDescent="0.2">
      <c r="A69">
        <v>51045</v>
      </c>
      <c r="B69" t="s">
        <v>67</v>
      </c>
      <c r="C69">
        <v>22</v>
      </c>
    </row>
    <row r="70" spans="1:3" x14ac:dyDescent="0.2">
      <c r="A70">
        <v>51049</v>
      </c>
      <c r="B70" t="s">
        <v>67</v>
      </c>
      <c r="C70">
        <v>7</v>
      </c>
    </row>
    <row r="71" spans="1:3" x14ac:dyDescent="0.2">
      <c r="A71">
        <v>51051</v>
      </c>
      <c r="B71" t="s">
        <v>67</v>
      </c>
      <c r="C71">
        <v>17</v>
      </c>
    </row>
    <row r="72" spans="1:3" x14ac:dyDescent="0.2">
      <c r="A72">
        <v>51052</v>
      </c>
      <c r="B72" t="s">
        <v>67</v>
      </c>
      <c r="C72">
        <v>9</v>
      </c>
    </row>
    <row r="73" spans="1:3" x14ac:dyDescent="0.2">
      <c r="A73">
        <v>51053</v>
      </c>
      <c r="B73" t="s">
        <v>67</v>
      </c>
      <c r="C73">
        <v>9</v>
      </c>
    </row>
    <row r="74" spans="1:3" x14ac:dyDescent="0.2">
      <c r="A74">
        <v>51055</v>
      </c>
      <c r="B74" t="s">
        <v>67</v>
      </c>
      <c r="C74">
        <v>1</v>
      </c>
    </row>
    <row r="75" spans="1:3" x14ac:dyDescent="0.2">
      <c r="A75">
        <v>51061</v>
      </c>
      <c r="B75" t="s">
        <v>67</v>
      </c>
      <c r="C75">
        <v>19</v>
      </c>
    </row>
    <row r="76" spans="1:3" x14ac:dyDescent="0.2">
      <c r="A76">
        <v>51066</v>
      </c>
      <c r="B76" t="s">
        <v>67</v>
      </c>
      <c r="C76">
        <v>8</v>
      </c>
    </row>
    <row r="77" spans="1:3" x14ac:dyDescent="0.2">
      <c r="A77">
        <v>51070</v>
      </c>
      <c r="B77" t="s">
        <v>67</v>
      </c>
      <c r="C77">
        <v>7</v>
      </c>
    </row>
    <row r="78" spans="1:3" x14ac:dyDescent="0.2">
      <c r="A78">
        <v>51076</v>
      </c>
      <c r="B78" t="s">
        <v>67</v>
      </c>
      <c r="C78">
        <v>19</v>
      </c>
    </row>
    <row r="79" spans="1:3" x14ac:dyDescent="0.2">
      <c r="A79">
        <v>51078</v>
      </c>
      <c r="B79" t="s">
        <v>67</v>
      </c>
      <c r="C79">
        <v>13</v>
      </c>
    </row>
    <row r="80" spans="1:3" x14ac:dyDescent="0.2">
      <c r="A80">
        <v>51082</v>
      </c>
      <c r="B80" t="s">
        <v>67</v>
      </c>
      <c r="C80">
        <v>21</v>
      </c>
    </row>
    <row r="81" spans="1:3" x14ac:dyDescent="0.2">
      <c r="A81">
        <v>51085</v>
      </c>
      <c r="B81" t="s">
        <v>67</v>
      </c>
      <c r="C81">
        <v>27</v>
      </c>
    </row>
    <row r="82" spans="1:3" x14ac:dyDescent="0.2">
      <c r="A82">
        <v>51100</v>
      </c>
      <c r="B82" t="s">
        <v>67</v>
      </c>
      <c r="C82">
        <v>22</v>
      </c>
    </row>
    <row r="83" spans="1:3" x14ac:dyDescent="0.2">
      <c r="A83">
        <v>52005</v>
      </c>
      <c r="B83" t="s">
        <v>67</v>
      </c>
      <c r="C83">
        <v>10</v>
      </c>
    </row>
    <row r="84" spans="1:3" x14ac:dyDescent="0.2">
      <c r="A84">
        <v>52009</v>
      </c>
      <c r="B84" t="s">
        <v>67</v>
      </c>
      <c r="C84">
        <v>4</v>
      </c>
    </row>
    <row r="85" spans="1:3" x14ac:dyDescent="0.2">
      <c r="A85">
        <v>52017</v>
      </c>
      <c r="B85" t="s">
        <v>67</v>
      </c>
      <c r="C85">
        <v>9</v>
      </c>
    </row>
    <row r="86" spans="1:3" x14ac:dyDescent="0.2">
      <c r="A86">
        <v>52020</v>
      </c>
      <c r="B86" t="s">
        <v>67</v>
      </c>
      <c r="C86">
        <v>47</v>
      </c>
    </row>
    <row r="87" spans="1:3" x14ac:dyDescent="0.2">
      <c r="A87">
        <v>52022</v>
      </c>
      <c r="B87" t="s">
        <v>67</v>
      </c>
      <c r="C87">
        <v>15</v>
      </c>
    </row>
    <row r="88" spans="1:3" x14ac:dyDescent="0.2">
      <c r="A88">
        <v>52041</v>
      </c>
      <c r="B88" t="s">
        <v>67</v>
      </c>
      <c r="C88">
        <v>13</v>
      </c>
    </row>
    <row r="89" spans="1:3" x14ac:dyDescent="0.2">
      <c r="A89">
        <v>52042</v>
      </c>
      <c r="B89" t="s">
        <v>67</v>
      </c>
      <c r="C89">
        <v>9</v>
      </c>
    </row>
    <row r="90" spans="1:3" x14ac:dyDescent="0.2">
      <c r="A90">
        <v>52044</v>
      </c>
      <c r="B90" t="s">
        <v>67</v>
      </c>
      <c r="C90">
        <v>33</v>
      </c>
    </row>
    <row r="91" spans="1:3" x14ac:dyDescent="0.2">
      <c r="A91">
        <v>52050</v>
      </c>
      <c r="B91" t="s">
        <v>67</v>
      </c>
      <c r="C91">
        <v>5</v>
      </c>
    </row>
    <row r="92" spans="1:3" x14ac:dyDescent="0.2">
      <c r="A92">
        <v>52059</v>
      </c>
      <c r="B92" t="s">
        <v>67</v>
      </c>
      <c r="C92">
        <v>11</v>
      </c>
    </row>
    <row r="93" spans="1:3" x14ac:dyDescent="0.2">
      <c r="A93">
        <v>52063</v>
      </c>
      <c r="B93" t="s">
        <v>67</v>
      </c>
      <c r="C93">
        <v>14</v>
      </c>
    </row>
    <row r="94" spans="1:3" x14ac:dyDescent="0.2">
      <c r="A94">
        <v>52064</v>
      </c>
      <c r="B94" t="s">
        <v>67</v>
      </c>
      <c r="C94">
        <v>8</v>
      </c>
    </row>
    <row r="95" spans="1:3" x14ac:dyDescent="0.2">
      <c r="A95">
        <v>52065</v>
      </c>
      <c r="B95" t="s">
        <v>67</v>
      </c>
      <c r="C95">
        <v>25</v>
      </c>
    </row>
    <row r="96" spans="1:3" x14ac:dyDescent="0.2">
      <c r="A96">
        <v>52069</v>
      </c>
      <c r="B96" t="s">
        <v>67</v>
      </c>
      <c r="C96">
        <v>13</v>
      </c>
    </row>
    <row r="97" spans="1:3" x14ac:dyDescent="0.2">
      <c r="A97">
        <v>52072</v>
      </c>
      <c r="B97" t="s">
        <v>67</v>
      </c>
      <c r="C97">
        <v>20</v>
      </c>
    </row>
    <row r="98" spans="1:3" x14ac:dyDescent="0.2">
      <c r="A98">
        <v>52073</v>
      </c>
      <c r="B98" t="s">
        <v>67</v>
      </c>
      <c r="C98">
        <v>13</v>
      </c>
    </row>
    <row r="99" spans="1:3" x14ac:dyDescent="0.2">
      <c r="A99">
        <v>52074</v>
      </c>
      <c r="B99" t="s">
        <v>67</v>
      </c>
      <c r="C99">
        <v>15</v>
      </c>
    </row>
    <row r="100" spans="1:3" x14ac:dyDescent="0.2">
      <c r="A100">
        <v>52075</v>
      </c>
      <c r="B100" t="s">
        <v>67</v>
      </c>
      <c r="C100">
        <v>6</v>
      </c>
    </row>
    <row r="101" spans="1:3" x14ac:dyDescent="0.2">
      <c r="A101">
        <v>52079</v>
      </c>
      <c r="B101" t="s">
        <v>67</v>
      </c>
      <c r="C101">
        <v>27</v>
      </c>
    </row>
    <row r="102" spans="1:3" x14ac:dyDescent="0.2">
      <c r="A102">
        <v>52081</v>
      </c>
      <c r="B102" t="s">
        <v>67</v>
      </c>
      <c r="C102">
        <v>12</v>
      </c>
    </row>
    <row r="103" spans="1:3" x14ac:dyDescent="0.2">
      <c r="A103">
        <v>52083</v>
      </c>
      <c r="B103" t="s">
        <v>67</v>
      </c>
      <c r="C103">
        <v>5</v>
      </c>
    </row>
    <row r="104" spans="1:3" x14ac:dyDescent="0.2">
      <c r="A104">
        <v>52086</v>
      </c>
      <c r="B104" t="s">
        <v>67</v>
      </c>
      <c r="C104">
        <v>5</v>
      </c>
    </row>
    <row r="105" spans="1:3" x14ac:dyDescent="0.2">
      <c r="A105">
        <v>52087</v>
      </c>
      <c r="B105" t="s">
        <v>67</v>
      </c>
      <c r="C105">
        <v>1</v>
      </c>
    </row>
    <row r="106" spans="1:3" x14ac:dyDescent="0.2">
      <c r="A106">
        <v>52090</v>
      </c>
      <c r="B106" t="s">
        <v>67</v>
      </c>
      <c r="C106">
        <v>16</v>
      </c>
    </row>
    <row r="107" spans="1:3" x14ac:dyDescent="0.2">
      <c r="A107">
        <v>52102</v>
      </c>
      <c r="B107" t="s">
        <v>67</v>
      </c>
      <c r="C107">
        <v>17</v>
      </c>
    </row>
    <row r="108" spans="1:3" x14ac:dyDescent="0.2">
      <c r="A108">
        <v>53001</v>
      </c>
      <c r="B108" t="s">
        <v>67</v>
      </c>
      <c r="C108">
        <v>4</v>
      </c>
    </row>
    <row r="109" spans="1:3" x14ac:dyDescent="0.2">
      <c r="A109">
        <v>53002</v>
      </c>
      <c r="B109" t="s">
        <v>67</v>
      </c>
      <c r="C109">
        <v>6</v>
      </c>
    </row>
    <row r="110" spans="1:3" x14ac:dyDescent="0.2">
      <c r="A110">
        <v>53010</v>
      </c>
      <c r="B110" t="s">
        <v>67</v>
      </c>
      <c r="C110">
        <v>13</v>
      </c>
    </row>
    <row r="111" spans="1:3" x14ac:dyDescent="0.2">
      <c r="A111">
        <v>53011</v>
      </c>
      <c r="B111" t="s">
        <v>67</v>
      </c>
      <c r="C111">
        <v>11</v>
      </c>
    </row>
    <row r="112" spans="1:3" x14ac:dyDescent="0.2">
      <c r="A112">
        <v>53030</v>
      </c>
      <c r="B112" t="s">
        <v>67</v>
      </c>
      <c r="C112">
        <v>7</v>
      </c>
    </row>
    <row r="113" spans="1:3" x14ac:dyDescent="0.2">
      <c r="A113">
        <v>53031</v>
      </c>
      <c r="B113" t="s">
        <v>67</v>
      </c>
      <c r="C113">
        <v>20</v>
      </c>
    </row>
    <row r="114" spans="1:3" x14ac:dyDescent="0.2">
      <c r="A114">
        <v>53040</v>
      </c>
      <c r="B114" t="s">
        <v>67</v>
      </c>
      <c r="C114">
        <v>25</v>
      </c>
    </row>
    <row r="115" spans="1:3" x14ac:dyDescent="0.2">
      <c r="A115">
        <v>53046</v>
      </c>
      <c r="B115" t="s">
        <v>67</v>
      </c>
      <c r="C115">
        <v>9</v>
      </c>
    </row>
    <row r="116" spans="1:3" x14ac:dyDescent="0.2">
      <c r="A116">
        <v>53047</v>
      </c>
      <c r="B116" t="s">
        <v>67</v>
      </c>
      <c r="C116">
        <v>4</v>
      </c>
    </row>
    <row r="117" spans="1:3" x14ac:dyDescent="0.2">
      <c r="A117">
        <v>53048</v>
      </c>
      <c r="B117" t="s">
        <v>67</v>
      </c>
      <c r="C117">
        <v>2</v>
      </c>
    </row>
    <row r="118" spans="1:3" x14ac:dyDescent="0.2">
      <c r="A118">
        <v>53058</v>
      </c>
      <c r="B118" t="s">
        <v>67</v>
      </c>
      <c r="C118">
        <v>4</v>
      </c>
    </row>
    <row r="119" spans="1:3" x14ac:dyDescent="0.2">
      <c r="A119">
        <v>53062</v>
      </c>
      <c r="B119" t="s">
        <v>67</v>
      </c>
      <c r="C119">
        <v>10</v>
      </c>
    </row>
    <row r="120" spans="1:3" x14ac:dyDescent="0.2">
      <c r="A120">
        <v>53505</v>
      </c>
      <c r="B120" t="s">
        <v>67</v>
      </c>
      <c r="C120">
        <v>3</v>
      </c>
    </row>
    <row r="121" spans="1:3" x14ac:dyDescent="0.2">
      <c r="A121">
        <v>5001</v>
      </c>
      <c r="B121" t="s">
        <v>67</v>
      </c>
      <c r="C121">
        <v>9</v>
      </c>
    </row>
    <row r="122" spans="1:3" x14ac:dyDescent="0.2">
      <c r="A122">
        <v>5002</v>
      </c>
      <c r="B122" t="s">
        <v>67</v>
      </c>
      <c r="C122">
        <v>5</v>
      </c>
    </row>
    <row r="123" spans="1:3" x14ac:dyDescent="0.2">
      <c r="A123">
        <v>5003</v>
      </c>
      <c r="B123" t="s">
        <v>67</v>
      </c>
      <c r="C123">
        <v>1</v>
      </c>
    </row>
    <row r="124" spans="1:3" x14ac:dyDescent="0.2">
      <c r="A124">
        <v>5004</v>
      </c>
      <c r="B124" t="s">
        <v>67</v>
      </c>
      <c r="C124">
        <v>20</v>
      </c>
    </row>
    <row r="125" spans="1:3" x14ac:dyDescent="0.2">
      <c r="A125">
        <v>5022</v>
      </c>
      <c r="B125" t="s">
        <v>67</v>
      </c>
      <c r="C125">
        <v>1</v>
      </c>
    </row>
    <row r="126" spans="1:3" x14ac:dyDescent="0.2">
      <c r="A126">
        <v>5023</v>
      </c>
      <c r="B126" t="s">
        <v>67</v>
      </c>
      <c r="C126">
        <v>2</v>
      </c>
    </row>
    <row r="127" spans="1:3" x14ac:dyDescent="0.2">
      <c r="A127">
        <v>5025</v>
      </c>
      <c r="B127" t="s">
        <v>67</v>
      </c>
      <c r="C127">
        <v>1</v>
      </c>
    </row>
    <row r="128" spans="1:3" x14ac:dyDescent="0.2">
      <c r="A128">
        <v>5026</v>
      </c>
      <c r="B128" t="s">
        <v>67</v>
      </c>
      <c r="C128">
        <v>2</v>
      </c>
    </row>
    <row r="129" spans="1:3" x14ac:dyDescent="0.2">
      <c r="A129">
        <v>5027</v>
      </c>
      <c r="B129" t="s">
        <v>67</v>
      </c>
      <c r="C129">
        <v>1</v>
      </c>
    </row>
    <row r="130" spans="1:3" x14ac:dyDescent="0.2">
      <c r="A130">
        <v>5999</v>
      </c>
      <c r="B130" t="s">
        <v>67</v>
      </c>
      <c r="C130">
        <v>1</v>
      </c>
    </row>
    <row r="131" spans="1:3" x14ac:dyDescent="0.2">
      <c r="A131">
        <v>6001</v>
      </c>
      <c r="B131" t="s">
        <v>67</v>
      </c>
      <c r="C131">
        <v>14</v>
      </c>
    </row>
    <row r="132" spans="1:3" x14ac:dyDescent="0.2">
      <c r="A132">
        <v>6002</v>
      </c>
      <c r="B132" t="s">
        <v>67</v>
      </c>
      <c r="C132">
        <v>3</v>
      </c>
    </row>
    <row r="133" spans="1:3" x14ac:dyDescent="0.2">
      <c r="A133">
        <v>6003</v>
      </c>
      <c r="B133" t="s">
        <v>67</v>
      </c>
      <c r="C133">
        <v>1</v>
      </c>
    </row>
    <row r="134" spans="1:3" x14ac:dyDescent="0.2">
      <c r="A134">
        <v>6006</v>
      </c>
      <c r="B134" t="s">
        <v>67</v>
      </c>
      <c r="C134">
        <v>6</v>
      </c>
    </row>
    <row r="135" spans="1:3" x14ac:dyDescent="0.2">
      <c r="A135">
        <v>6009</v>
      </c>
      <c r="B135" t="s">
        <v>67</v>
      </c>
      <c r="C135">
        <v>2</v>
      </c>
    </row>
    <row r="136" spans="1:3" x14ac:dyDescent="0.2">
      <c r="A136">
        <v>6011</v>
      </c>
      <c r="B136" t="s">
        <v>67</v>
      </c>
      <c r="C136">
        <v>3</v>
      </c>
    </row>
    <row r="137" spans="1:3" x14ac:dyDescent="0.2">
      <c r="A137">
        <v>6013</v>
      </c>
      <c r="B137" t="s">
        <v>67</v>
      </c>
      <c r="C137">
        <v>8</v>
      </c>
    </row>
    <row r="138" spans="1:3" x14ac:dyDescent="0.2">
      <c r="A138">
        <v>6015</v>
      </c>
      <c r="B138" t="s">
        <v>67</v>
      </c>
      <c r="C138">
        <v>6</v>
      </c>
    </row>
    <row r="139" spans="1:3" x14ac:dyDescent="0.2">
      <c r="A139">
        <v>7001</v>
      </c>
      <c r="B139" t="s">
        <v>67</v>
      </c>
      <c r="C139">
        <v>18</v>
      </c>
    </row>
    <row r="140" spans="1:3" x14ac:dyDescent="0.2">
      <c r="A140">
        <v>7005</v>
      </c>
      <c r="B140" t="s">
        <v>67</v>
      </c>
      <c r="C140">
        <v>1</v>
      </c>
    </row>
    <row r="141" spans="1:3" x14ac:dyDescent="0.2">
      <c r="A141">
        <v>7006</v>
      </c>
      <c r="B141" t="s">
        <v>67</v>
      </c>
      <c r="C141">
        <v>2</v>
      </c>
    </row>
    <row r="142" spans="1:3" x14ac:dyDescent="0.2">
      <c r="A142">
        <v>7009</v>
      </c>
      <c r="B142" t="s">
        <v>67</v>
      </c>
      <c r="C142">
        <v>1</v>
      </c>
    </row>
    <row r="143" spans="1:3" x14ac:dyDescent="0.2">
      <c r="A143">
        <v>7012</v>
      </c>
      <c r="B143" t="s">
        <v>67</v>
      </c>
      <c r="C143">
        <v>3</v>
      </c>
    </row>
    <row r="144" spans="1:3" x14ac:dyDescent="0.2">
      <c r="A144">
        <v>7015</v>
      </c>
      <c r="B144" t="s">
        <v>67</v>
      </c>
      <c r="C144">
        <v>1</v>
      </c>
    </row>
    <row r="145" spans="1:3" x14ac:dyDescent="0.2">
      <c r="A145">
        <v>7016</v>
      </c>
      <c r="B145" t="s">
        <v>67</v>
      </c>
      <c r="C145">
        <v>2</v>
      </c>
    </row>
    <row r="146" spans="1:3" x14ac:dyDescent="0.2">
      <c r="A146">
        <v>7999</v>
      </c>
      <c r="B146" t="s">
        <v>67</v>
      </c>
      <c r="C146">
        <v>1</v>
      </c>
    </row>
    <row r="147" spans="1:3" x14ac:dyDescent="0.2">
      <c r="A147">
        <v>8001</v>
      </c>
      <c r="B147" t="s">
        <v>67</v>
      </c>
      <c r="C147">
        <v>14</v>
      </c>
    </row>
    <row r="148" spans="1:3" x14ac:dyDescent="0.2">
      <c r="A148">
        <v>8007</v>
      </c>
      <c r="B148" t="s">
        <v>67</v>
      </c>
      <c r="C148">
        <v>1</v>
      </c>
    </row>
    <row r="149" spans="1:3" x14ac:dyDescent="0.2">
      <c r="A149">
        <v>8009</v>
      </c>
      <c r="B149" t="s">
        <v>67</v>
      </c>
      <c r="C149">
        <v>1</v>
      </c>
    </row>
    <row r="150" spans="1:3" x14ac:dyDescent="0.2">
      <c r="A150">
        <v>8017</v>
      </c>
      <c r="B150" t="s">
        <v>67</v>
      </c>
      <c r="C150">
        <v>2</v>
      </c>
    </row>
    <row r="151" spans="1:3" x14ac:dyDescent="0.2">
      <c r="A151">
        <v>9001</v>
      </c>
      <c r="B151" t="s">
        <v>67</v>
      </c>
      <c r="C151">
        <v>11</v>
      </c>
    </row>
    <row r="152" spans="1:3" x14ac:dyDescent="0.2">
      <c r="A152">
        <v>9004</v>
      </c>
      <c r="B152" t="s">
        <v>67</v>
      </c>
      <c r="C152">
        <v>6</v>
      </c>
    </row>
    <row r="153" spans="1:3" x14ac:dyDescent="0.2">
      <c r="A153">
        <v>9008</v>
      </c>
      <c r="B153" t="s">
        <v>67</v>
      </c>
      <c r="C153">
        <v>2</v>
      </c>
    </row>
    <row r="154" spans="1:3" x14ac:dyDescent="0.2">
      <c r="A154">
        <v>9011</v>
      </c>
      <c r="B154" t="s">
        <v>67</v>
      </c>
      <c r="C154">
        <v>7</v>
      </c>
    </row>
    <row r="155" spans="1:3" x14ac:dyDescent="0.2">
      <c r="A155">
        <v>9015</v>
      </c>
      <c r="B155" t="s">
        <v>67</v>
      </c>
      <c r="C155">
        <v>5</v>
      </c>
    </row>
    <row r="156" spans="1:3" x14ac:dyDescent="0.2">
      <c r="A156">
        <v>1301</v>
      </c>
      <c r="B156" t="s">
        <v>67</v>
      </c>
      <c r="C156">
        <v>1</v>
      </c>
    </row>
    <row r="157" spans="1:3" x14ac:dyDescent="0.2">
      <c r="A157">
        <v>1303</v>
      </c>
      <c r="B157" t="s">
        <v>67</v>
      </c>
      <c r="C157">
        <v>3</v>
      </c>
    </row>
    <row r="158" spans="1:3" x14ac:dyDescent="0.2">
      <c r="A158">
        <v>10002</v>
      </c>
      <c r="B158" t="s">
        <v>67</v>
      </c>
      <c r="C158">
        <v>18</v>
      </c>
    </row>
    <row r="159" spans="1:3" x14ac:dyDescent="0.2">
      <c r="A159">
        <v>10005</v>
      </c>
      <c r="B159" t="s">
        <v>67</v>
      </c>
      <c r="C159">
        <v>2</v>
      </c>
    </row>
    <row r="160" spans="1:3" x14ac:dyDescent="0.2">
      <c r="A160">
        <v>10008</v>
      </c>
      <c r="B160" t="s">
        <v>67</v>
      </c>
      <c r="C160">
        <v>1</v>
      </c>
    </row>
    <row r="161" spans="1:3" x14ac:dyDescent="0.2">
      <c r="A161">
        <v>10010</v>
      </c>
      <c r="B161" t="s">
        <v>67</v>
      </c>
      <c r="C161">
        <v>1</v>
      </c>
    </row>
    <row r="162" spans="1:3" x14ac:dyDescent="0.2">
      <c r="A162">
        <v>10013</v>
      </c>
      <c r="B162" t="s">
        <v>67</v>
      </c>
      <c r="C162">
        <v>6</v>
      </c>
    </row>
    <row r="163" spans="1:3" x14ac:dyDescent="0.2">
      <c r="A163">
        <v>11001</v>
      </c>
      <c r="B163" t="s">
        <v>67</v>
      </c>
      <c r="C163">
        <v>6</v>
      </c>
    </row>
    <row r="164" spans="1:3" x14ac:dyDescent="0.2">
      <c r="A164">
        <v>11008</v>
      </c>
      <c r="B164" t="s">
        <v>67</v>
      </c>
      <c r="C164">
        <v>4</v>
      </c>
    </row>
    <row r="165" spans="1:3" x14ac:dyDescent="0.2">
      <c r="A165">
        <v>12001</v>
      </c>
      <c r="B165" t="s">
        <v>67</v>
      </c>
      <c r="C165">
        <v>28</v>
      </c>
    </row>
    <row r="166" spans="1:3" x14ac:dyDescent="0.2">
      <c r="A166">
        <v>12002</v>
      </c>
      <c r="B166" t="s">
        <v>67</v>
      </c>
      <c r="C166">
        <v>6</v>
      </c>
    </row>
    <row r="167" spans="1:3" x14ac:dyDescent="0.2">
      <c r="A167">
        <v>12003</v>
      </c>
      <c r="B167" t="s">
        <v>67</v>
      </c>
      <c r="C167">
        <v>8</v>
      </c>
    </row>
    <row r="168" spans="1:3" x14ac:dyDescent="0.2">
      <c r="A168">
        <v>12005</v>
      </c>
      <c r="B168" t="s">
        <v>67</v>
      </c>
      <c r="C168">
        <v>1</v>
      </c>
    </row>
    <row r="169" spans="1:3" x14ac:dyDescent="0.2">
      <c r="A169">
        <v>12006</v>
      </c>
      <c r="B169" t="s">
        <v>67</v>
      </c>
      <c r="C169">
        <v>1</v>
      </c>
    </row>
    <row r="170" spans="1:3" x14ac:dyDescent="0.2">
      <c r="A170">
        <v>12008</v>
      </c>
      <c r="B170" t="s">
        <v>67</v>
      </c>
      <c r="C170">
        <v>6</v>
      </c>
    </row>
    <row r="171" spans="1:3" x14ac:dyDescent="0.2">
      <c r="A171">
        <v>13001</v>
      </c>
      <c r="B171" t="s">
        <v>67</v>
      </c>
      <c r="C171">
        <v>12</v>
      </c>
    </row>
    <row r="172" spans="1:3" x14ac:dyDescent="0.2">
      <c r="A172">
        <v>13002</v>
      </c>
      <c r="B172" t="s">
        <v>67</v>
      </c>
      <c r="C172">
        <v>1</v>
      </c>
    </row>
    <row r="173" spans="1:3" x14ac:dyDescent="0.2">
      <c r="A173">
        <v>13003</v>
      </c>
      <c r="B173" t="s">
        <v>67</v>
      </c>
      <c r="C173">
        <v>1</v>
      </c>
    </row>
    <row r="174" spans="1:3" x14ac:dyDescent="0.2">
      <c r="A174">
        <v>13006</v>
      </c>
      <c r="B174" t="s">
        <v>67</v>
      </c>
      <c r="C174">
        <v>1</v>
      </c>
    </row>
    <row r="175" spans="1:3" x14ac:dyDescent="0.2">
      <c r="A175">
        <v>14001</v>
      </c>
      <c r="B175" t="s">
        <v>67</v>
      </c>
      <c r="C175">
        <v>3</v>
      </c>
    </row>
    <row r="176" spans="1:3" x14ac:dyDescent="0.2">
      <c r="A176">
        <v>14002</v>
      </c>
      <c r="B176" t="s">
        <v>67</v>
      </c>
      <c r="C176">
        <v>1</v>
      </c>
    </row>
    <row r="177" spans="1:3" x14ac:dyDescent="0.2">
      <c r="A177">
        <v>14003</v>
      </c>
      <c r="B177" t="s">
        <v>67</v>
      </c>
      <c r="C177">
        <v>1</v>
      </c>
    </row>
    <row r="178" spans="1:3" x14ac:dyDescent="0.2">
      <c r="A178">
        <v>14006</v>
      </c>
      <c r="B178" t="s">
        <v>67</v>
      </c>
      <c r="C178">
        <v>1</v>
      </c>
    </row>
    <row r="179" spans="1:3" x14ac:dyDescent="0.2">
      <c r="A179">
        <v>14008</v>
      </c>
      <c r="B179" t="s">
        <v>67</v>
      </c>
      <c r="C179">
        <v>1</v>
      </c>
    </row>
    <row r="180" spans="1:3" x14ac:dyDescent="0.2">
      <c r="A180">
        <v>15001</v>
      </c>
      <c r="B180" t="s">
        <v>67</v>
      </c>
      <c r="C180">
        <v>10</v>
      </c>
    </row>
    <row r="181" spans="1:3" x14ac:dyDescent="0.2">
      <c r="A181">
        <v>15004</v>
      </c>
      <c r="B181" t="s">
        <v>67</v>
      </c>
      <c r="C181">
        <v>5</v>
      </c>
    </row>
    <row r="182" spans="1:3" x14ac:dyDescent="0.2">
      <c r="A182">
        <v>15005</v>
      </c>
      <c r="B182" t="s">
        <v>67</v>
      </c>
      <c r="C182">
        <v>3</v>
      </c>
    </row>
    <row r="183" spans="1:3" x14ac:dyDescent="0.2">
      <c r="A183">
        <v>15007</v>
      </c>
      <c r="B183" t="s">
        <v>67</v>
      </c>
      <c r="C183">
        <v>6</v>
      </c>
    </row>
    <row r="184" spans="1:3" x14ac:dyDescent="0.2">
      <c r="A184">
        <v>15008</v>
      </c>
      <c r="B184" t="s">
        <v>67</v>
      </c>
      <c r="C184">
        <v>3</v>
      </c>
    </row>
    <row r="185" spans="1:3" x14ac:dyDescent="0.2">
      <c r="A185">
        <v>15010</v>
      </c>
      <c r="B185" t="s">
        <v>67</v>
      </c>
      <c r="C185">
        <v>1</v>
      </c>
    </row>
    <row r="186" spans="1:3" x14ac:dyDescent="0.2">
      <c r="A186">
        <v>15011</v>
      </c>
      <c r="B186" t="s">
        <v>67</v>
      </c>
      <c r="C186">
        <v>1</v>
      </c>
    </row>
    <row r="187" spans="1:3" x14ac:dyDescent="0.2">
      <c r="A187">
        <v>15999</v>
      </c>
      <c r="B187" t="s">
        <v>67</v>
      </c>
      <c r="C187">
        <v>1</v>
      </c>
    </row>
    <row r="188" spans="1:3" x14ac:dyDescent="0.2">
      <c r="A188">
        <v>16001</v>
      </c>
      <c r="B188" t="s">
        <v>67</v>
      </c>
      <c r="C188">
        <v>4</v>
      </c>
    </row>
    <row r="189" spans="1:3" x14ac:dyDescent="0.2">
      <c r="A189">
        <v>16002</v>
      </c>
      <c r="B189" t="s">
        <v>67</v>
      </c>
      <c r="C189">
        <v>6</v>
      </c>
    </row>
    <row r="190" spans="1:3" x14ac:dyDescent="0.2">
      <c r="A190">
        <v>17001</v>
      </c>
      <c r="B190" t="s">
        <v>67</v>
      </c>
      <c r="C190">
        <v>9</v>
      </c>
    </row>
    <row r="191" spans="1:3" x14ac:dyDescent="0.2">
      <c r="A191">
        <v>17002</v>
      </c>
      <c r="B191" t="s">
        <v>67</v>
      </c>
      <c r="C191">
        <v>5</v>
      </c>
    </row>
    <row r="192" spans="1:3" x14ac:dyDescent="0.2">
      <c r="A192">
        <v>17003</v>
      </c>
      <c r="B192" t="s">
        <v>67</v>
      </c>
      <c r="C192">
        <v>2</v>
      </c>
    </row>
    <row r="193" spans="1:3" x14ac:dyDescent="0.2">
      <c r="A193">
        <v>17004</v>
      </c>
      <c r="B193" t="s">
        <v>67</v>
      </c>
      <c r="C193">
        <v>1</v>
      </c>
    </row>
    <row r="194" spans="1:3" x14ac:dyDescent="0.2">
      <c r="A194">
        <v>17006</v>
      </c>
      <c r="B194" t="s">
        <v>67</v>
      </c>
      <c r="C194">
        <v>4</v>
      </c>
    </row>
    <row r="195" spans="1:3" x14ac:dyDescent="0.2">
      <c r="A195">
        <v>17008</v>
      </c>
      <c r="B195" t="s">
        <v>67</v>
      </c>
      <c r="C195">
        <v>1</v>
      </c>
    </row>
    <row r="196" spans="1:3" x14ac:dyDescent="0.2">
      <c r="A196">
        <v>17009</v>
      </c>
      <c r="B196" t="s">
        <v>67</v>
      </c>
      <c r="C196">
        <v>3</v>
      </c>
    </row>
    <row r="197" spans="1:3" x14ac:dyDescent="0.2">
      <c r="A197">
        <v>17011</v>
      </c>
      <c r="B197" t="s">
        <v>67</v>
      </c>
      <c r="C197">
        <v>1</v>
      </c>
    </row>
    <row r="198" spans="1:3" x14ac:dyDescent="0.2">
      <c r="A198">
        <v>18001</v>
      </c>
      <c r="B198" t="s">
        <v>67</v>
      </c>
      <c r="C198">
        <v>4</v>
      </c>
    </row>
    <row r="199" spans="1:3" x14ac:dyDescent="0.2">
      <c r="A199">
        <v>18002</v>
      </c>
      <c r="B199" t="s">
        <v>67</v>
      </c>
      <c r="C199">
        <v>1</v>
      </c>
    </row>
    <row r="200" spans="1:3" x14ac:dyDescent="0.2">
      <c r="A200">
        <v>18004</v>
      </c>
      <c r="B200" t="s">
        <v>67</v>
      </c>
      <c r="C200">
        <v>1</v>
      </c>
    </row>
    <row r="201" spans="1:3" x14ac:dyDescent="0.2">
      <c r="A201">
        <v>18005</v>
      </c>
      <c r="B201" t="s">
        <v>67</v>
      </c>
      <c r="C201">
        <v>2</v>
      </c>
    </row>
    <row r="202" spans="1:3" x14ac:dyDescent="0.2">
      <c r="A202">
        <v>18006</v>
      </c>
      <c r="B202" t="s">
        <v>67</v>
      </c>
      <c r="C202">
        <v>1</v>
      </c>
    </row>
    <row r="203" spans="1:3" x14ac:dyDescent="0.2">
      <c r="A203">
        <v>18014</v>
      </c>
      <c r="B203" t="s">
        <v>67</v>
      </c>
      <c r="C203">
        <v>2</v>
      </c>
    </row>
    <row r="204" spans="1:3" x14ac:dyDescent="0.2">
      <c r="A204">
        <v>19003</v>
      </c>
      <c r="B204" t="s">
        <v>67</v>
      </c>
      <c r="C204">
        <v>4</v>
      </c>
    </row>
    <row r="205" spans="1:3" x14ac:dyDescent="0.2">
      <c r="A205">
        <v>19006</v>
      </c>
      <c r="B205" t="s">
        <v>67</v>
      </c>
      <c r="C205">
        <v>1</v>
      </c>
    </row>
    <row r="206" spans="1:3" x14ac:dyDescent="0.2">
      <c r="A206">
        <v>19009</v>
      </c>
      <c r="B206" t="s">
        <v>67</v>
      </c>
      <c r="C206">
        <v>2</v>
      </c>
    </row>
    <row r="207" spans="1:3" x14ac:dyDescent="0.2">
      <c r="A207">
        <v>19010</v>
      </c>
      <c r="B207" t="s">
        <v>67</v>
      </c>
      <c r="C207">
        <v>1</v>
      </c>
    </row>
    <row r="208" spans="1:3" x14ac:dyDescent="0.2">
      <c r="A208">
        <v>19012</v>
      </c>
      <c r="B208" t="s">
        <v>67</v>
      </c>
      <c r="C208">
        <v>3</v>
      </c>
    </row>
    <row r="209" spans="1:3" x14ac:dyDescent="0.2">
      <c r="A209">
        <v>20001</v>
      </c>
      <c r="B209" t="s">
        <v>67</v>
      </c>
      <c r="C209">
        <v>22</v>
      </c>
    </row>
    <row r="210" spans="1:3" x14ac:dyDescent="0.2">
      <c r="A210">
        <v>20002</v>
      </c>
      <c r="B210" t="s">
        <v>67</v>
      </c>
      <c r="C210">
        <v>6</v>
      </c>
    </row>
    <row r="211" spans="1:3" x14ac:dyDescent="0.2">
      <c r="A211">
        <v>20003</v>
      </c>
      <c r="B211" t="s">
        <v>67</v>
      </c>
      <c r="C211">
        <v>4</v>
      </c>
    </row>
    <row r="212" spans="1:3" x14ac:dyDescent="0.2">
      <c r="A212">
        <v>20004</v>
      </c>
      <c r="B212" t="s">
        <v>67</v>
      </c>
      <c r="C212">
        <v>4</v>
      </c>
    </row>
    <row r="213" spans="1:3" x14ac:dyDescent="0.2">
      <c r="A213">
        <v>20005</v>
      </c>
      <c r="B213" t="s">
        <v>67</v>
      </c>
      <c r="C213">
        <v>2</v>
      </c>
    </row>
    <row r="214" spans="1:3" x14ac:dyDescent="0.2">
      <c r="A214">
        <v>20008</v>
      </c>
      <c r="B214" t="s">
        <v>67</v>
      </c>
      <c r="C214">
        <v>3</v>
      </c>
    </row>
    <row r="215" spans="1:3" x14ac:dyDescent="0.2">
      <c r="A215">
        <v>20010</v>
      </c>
      <c r="B215" t="s">
        <v>67</v>
      </c>
      <c r="C215">
        <v>8</v>
      </c>
    </row>
    <row r="216" spans="1:3" x14ac:dyDescent="0.2">
      <c r="A216">
        <v>20013</v>
      </c>
      <c r="B216" t="s">
        <v>67</v>
      </c>
      <c r="C216">
        <v>2</v>
      </c>
    </row>
    <row r="217" spans="1:3" x14ac:dyDescent="0.2">
      <c r="A217">
        <v>20014</v>
      </c>
      <c r="B217" t="s">
        <v>67</v>
      </c>
      <c r="C217">
        <v>3</v>
      </c>
    </row>
    <row r="218" spans="1:3" x14ac:dyDescent="0.2">
      <c r="A218">
        <v>20015</v>
      </c>
      <c r="B218" t="s">
        <v>67</v>
      </c>
      <c r="C218">
        <v>1</v>
      </c>
    </row>
    <row r="219" spans="1:3" x14ac:dyDescent="0.2">
      <c r="A219">
        <v>20999</v>
      </c>
      <c r="B219" t="s">
        <v>67</v>
      </c>
      <c r="C219">
        <v>1</v>
      </c>
    </row>
    <row r="220" spans="1:3" x14ac:dyDescent="0.2">
      <c r="A220">
        <v>21002</v>
      </c>
      <c r="B220" t="s">
        <v>67</v>
      </c>
      <c r="C220">
        <v>12</v>
      </c>
    </row>
    <row r="221" spans="1:3" x14ac:dyDescent="0.2">
      <c r="A221">
        <v>21003</v>
      </c>
      <c r="B221" t="s">
        <v>67</v>
      </c>
      <c r="C221">
        <v>2</v>
      </c>
    </row>
    <row r="222" spans="1:3" x14ac:dyDescent="0.2">
      <c r="A222">
        <v>21004</v>
      </c>
      <c r="B222" t="s">
        <v>67</v>
      </c>
      <c r="C222">
        <v>3</v>
      </c>
    </row>
    <row r="223" spans="1:3" x14ac:dyDescent="0.2">
      <c r="A223">
        <v>21007</v>
      </c>
      <c r="B223" t="s">
        <v>67</v>
      </c>
      <c r="C223">
        <v>1</v>
      </c>
    </row>
    <row r="224" spans="1:3" x14ac:dyDescent="0.2">
      <c r="A224">
        <v>21009</v>
      </c>
      <c r="B224" t="s">
        <v>67</v>
      </c>
      <c r="C224">
        <v>1</v>
      </c>
    </row>
    <row r="225" spans="1:3" x14ac:dyDescent="0.2">
      <c r="A225">
        <v>21011</v>
      </c>
      <c r="B225" t="s">
        <v>67</v>
      </c>
      <c r="C225">
        <v>2</v>
      </c>
    </row>
    <row r="226" spans="1:3" x14ac:dyDescent="0.2">
      <c r="A226">
        <v>21016</v>
      </c>
      <c r="B226" t="s">
        <v>67</v>
      </c>
      <c r="C226">
        <v>2</v>
      </c>
    </row>
    <row r="227" spans="1:3" x14ac:dyDescent="0.2">
      <c r="A227">
        <v>21017</v>
      </c>
      <c r="B227" t="s">
        <v>67</v>
      </c>
      <c r="C227">
        <v>2</v>
      </c>
    </row>
    <row r="228" spans="1:3" x14ac:dyDescent="0.2">
      <c r="A228">
        <v>21018</v>
      </c>
      <c r="B228" t="s">
        <v>67</v>
      </c>
      <c r="C228">
        <v>12</v>
      </c>
    </row>
    <row r="229" spans="1:3" x14ac:dyDescent="0.2">
      <c r="A229">
        <v>22001</v>
      </c>
      <c r="B229" t="s">
        <v>67</v>
      </c>
      <c r="C229">
        <v>13</v>
      </c>
    </row>
    <row r="230" spans="1:3" x14ac:dyDescent="0.2">
      <c r="A230">
        <v>22002</v>
      </c>
      <c r="B230" t="s">
        <v>67</v>
      </c>
      <c r="C230">
        <v>14</v>
      </c>
    </row>
    <row r="231" spans="1:3" x14ac:dyDescent="0.2">
      <c r="A231">
        <v>22003</v>
      </c>
      <c r="B231" t="s">
        <v>67</v>
      </c>
      <c r="C231">
        <v>3</v>
      </c>
    </row>
    <row r="232" spans="1:3" x14ac:dyDescent="0.2">
      <c r="A232">
        <v>22004</v>
      </c>
      <c r="B232" t="s">
        <v>67</v>
      </c>
      <c r="C232">
        <v>1</v>
      </c>
    </row>
    <row r="233" spans="1:3" x14ac:dyDescent="0.2">
      <c r="A233">
        <v>22006</v>
      </c>
      <c r="B233" t="s">
        <v>67</v>
      </c>
      <c r="C233">
        <v>4</v>
      </c>
    </row>
    <row r="234" spans="1:3" x14ac:dyDescent="0.2">
      <c r="A234">
        <v>22007</v>
      </c>
      <c r="B234" t="s">
        <v>67</v>
      </c>
      <c r="C234">
        <v>1</v>
      </c>
    </row>
    <row r="235" spans="1:3" x14ac:dyDescent="0.2">
      <c r="A235">
        <v>22008</v>
      </c>
      <c r="B235" t="s">
        <v>67</v>
      </c>
      <c r="C235">
        <v>2</v>
      </c>
    </row>
    <row r="236" spans="1:3" x14ac:dyDescent="0.2">
      <c r="A236">
        <v>22010</v>
      </c>
      <c r="B236" t="s">
        <v>67</v>
      </c>
      <c r="C236">
        <v>1</v>
      </c>
    </row>
    <row r="237" spans="1:3" x14ac:dyDescent="0.2">
      <c r="A237">
        <v>22011</v>
      </c>
      <c r="B237" t="s">
        <v>67</v>
      </c>
      <c r="C237">
        <v>3</v>
      </c>
    </row>
    <row r="238" spans="1:3" x14ac:dyDescent="0.2">
      <c r="A238">
        <v>22013</v>
      </c>
      <c r="B238" t="s">
        <v>67</v>
      </c>
      <c r="C238">
        <v>1</v>
      </c>
    </row>
    <row r="239" spans="1:3" x14ac:dyDescent="0.2">
      <c r="A239">
        <v>22014</v>
      </c>
      <c r="B239" t="s">
        <v>67</v>
      </c>
      <c r="C239">
        <v>15</v>
      </c>
    </row>
    <row r="240" spans="1:3" x14ac:dyDescent="0.2">
      <c r="A240">
        <v>22016</v>
      </c>
      <c r="B240" t="s">
        <v>67</v>
      </c>
      <c r="C240">
        <v>1</v>
      </c>
    </row>
    <row r="241" spans="1:3" x14ac:dyDescent="0.2">
      <c r="A241">
        <v>22021</v>
      </c>
      <c r="B241" t="s">
        <v>67</v>
      </c>
      <c r="C241">
        <v>2</v>
      </c>
    </row>
    <row r="242" spans="1:3" x14ac:dyDescent="0.2">
      <c r="A242">
        <v>22023</v>
      </c>
      <c r="B242" t="s">
        <v>67</v>
      </c>
      <c r="C242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2"/>
  <sheetViews>
    <sheetView workbookViewId="0">
      <selection activeCell="L21" sqref="L21"/>
    </sheetView>
  </sheetViews>
  <sheetFormatPr defaultRowHeight="12.75" x14ac:dyDescent="0.2"/>
  <sheetData>
    <row r="1" spans="1:3" x14ac:dyDescent="0.2">
      <c r="A1" t="s">
        <v>62</v>
      </c>
      <c r="B1" t="s">
        <v>64</v>
      </c>
      <c r="C1" t="s">
        <v>253</v>
      </c>
    </row>
    <row r="2" spans="1:3" x14ac:dyDescent="0.2">
      <c r="A2">
        <v>24001</v>
      </c>
      <c r="B2" t="s">
        <v>67</v>
      </c>
      <c r="C2">
        <v>6</v>
      </c>
    </row>
    <row r="3" spans="1:3" x14ac:dyDescent="0.2">
      <c r="A3">
        <v>24002</v>
      </c>
      <c r="B3" t="s">
        <v>67</v>
      </c>
      <c r="C3">
        <v>8</v>
      </c>
    </row>
    <row r="4" spans="1:3" x14ac:dyDescent="0.2">
      <c r="A4">
        <v>24005</v>
      </c>
      <c r="B4" t="s">
        <v>67</v>
      </c>
      <c r="C4">
        <v>1</v>
      </c>
    </row>
    <row r="5" spans="1:3" x14ac:dyDescent="0.2">
      <c r="A5">
        <v>3002</v>
      </c>
      <c r="B5" t="s">
        <v>67</v>
      </c>
      <c r="C5">
        <v>3</v>
      </c>
    </row>
    <row r="6" spans="1:3" x14ac:dyDescent="0.2">
      <c r="A6">
        <v>3010</v>
      </c>
      <c r="B6" t="s">
        <v>67</v>
      </c>
      <c r="C6">
        <v>2</v>
      </c>
    </row>
    <row r="7" spans="1:3" x14ac:dyDescent="0.2">
      <c r="A7">
        <v>3011</v>
      </c>
      <c r="B7" t="s">
        <v>67</v>
      </c>
      <c r="C7">
        <v>2</v>
      </c>
    </row>
    <row r="8" spans="1:3" x14ac:dyDescent="0.2">
      <c r="A8">
        <v>3013</v>
      </c>
      <c r="B8" t="s">
        <v>67</v>
      </c>
      <c r="C8">
        <v>1</v>
      </c>
    </row>
    <row r="9" spans="1:3" x14ac:dyDescent="0.2">
      <c r="A9">
        <v>3014</v>
      </c>
      <c r="B9" t="s">
        <v>67</v>
      </c>
      <c r="C9">
        <v>4</v>
      </c>
    </row>
    <row r="10" spans="1:3" x14ac:dyDescent="0.2">
      <c r="A10">
        <v>3015</v>
      </c>
      <c r="B10" t="s">
        <v>67</v>
      </c>
      <c r="C10">
        <v>5</v>
      </c>
    </row>
    <row r="11" spans="1:3" x14ac:dyDescent="0.2">
      <c r="A11">
        <v>3016</v>
      </c>
      <c r="B11" t="s">
        <v>67</v>
      </c>
      <c r="C11">
        <v>1</v>
      </c>
    </row>
    <row r="12" spans="1:3" x14ac:dyDescent="0.2">
      <c r="A12">
        <v>3101</v>
      </c>
      <c r="B12" t="s">
        <v>67</v>
      </c>
      <c r="C12">
        <v>8</v>
      </c>
    </row>
    <row r="13" spans="1:3" x14ac:dyDescent="0.2">
      <c r="A13">
        <v>3102</v>
      </c>
      <c r="B13" t="s">
        <v>67</v>
      </c>
      <c r="C13">
        <v>9</v>
      </c>
    </row>
    <row r="14" spans="1:3" x14ac:dyDescent="0.2">
      <c r="A14">
        <v>3103</v>
      </c>
      <c r="B14" t="s">
        <v>67</v>
      </c>
      <c r="C14">
        <v>4</v>
      </c>
    </row>
    <row r="15" spans="1:3" x14ac:dyDescent="0.2">
      <c r="A15">
        <v>3104</v>
      </c>
      <c r="B15" t="s">
        <v>67</v>
      </c>
      <c r="C15">
        <v>9</v>
      </c>
    </row>
    <row r="16" spans="1:3" x14ac:dyDescent="0.2">
      <c r="A16">
        <v>4002</v>
      </c>
      <c r="B16" t="s">
        <v>67</v>
      </c>
      <c r="C16">
        <v>7</v>
      </c>
    </row>
    <row r="17" spans="1:3" x14ac:dyDescent="0.2">
      <c r="A17">
        <v>4003</v>
      </c>
      <c r="B17" t="s">
        <v>67</v>
      </c>
      <c r="C17">
        <v>5</v>
      </c>
    </row>
    <row r="18" spans="1:3" x14ac:dyDescent="0.2">
      <c r="A18">
        <v>4006</v>
      </c>
      <c r="B18" t="s">
        <v>67</v>
      </c>
      <c r="C18">
        <v>1</v>
      </c>
    </row>
    <row r="19" spans="1:3" x14ac:dyDescent="0.2">
      <c r="A19">
        <v>4007</v>
      </c>
      <c r="B19" t="s">
        <v>67</v>
      </c>
      <c r="C19">
        <v>1</v>
      </c>
    </row>
    <row r="20" spans="1:3" x14ac:dyDescent="0.2">
      <c r="A20">
        <v>4012</v>
      </c>
      <c r="B20" t="s">
        <v>67</v>
      </c>
      <c r="C20">
        <v>3</v>
      </c>
    </row>
    <row r="21" spans="1:3" x14ac:dyDescent="0.2">
      <c r="A21">
        <v>2002</v>
      </c>
      <c r="B21" t="s">
        <v>67</v>
      </c>
      <c r="C21">
        <v>19</v>
      </c>
    </row>
    <row r="22" spans="1:3" x14ac:dyDescent="0.2">
      <c r="A22">
        <v>2003</v>
      </c>
      <c r="B22" t="s">
        <v>67</v>
      </c>
      <c r="C22">
        <v>43</v>
      </c>
    </row>
    <row r="23" spans="1:3" x14ac:dyDescent="0.2">
      <c r="A23">
        <v>2004</v>
      </c>
      <c r="B23" t="s">
        <v>67</v>
      </c>
      <c r="C23">
        <v>21</v>
      </c>
    </row>
    <row r="24" spans="1:3" x14ac:dyDescent="0.2">
      <c r="A24">
        <v>2006</v>
      </c>
      <c r="B24" t="s">
        <v>67</v>
      </c>
      <c r="C24">
        <v>12</v>
      </c>
    </row>
    <row r="25" spans="1:3" x14ac:dyDescent="0.2">
      <c r="A25">
        <v>2009</v>
      </c>
      <c r="B25" t="s">
        <v>67</v>
      </c>
      <c r="C25">
        <v>9</v>
      </c>
    </row>
    <row r="26" spans="1:3" x14ac:dyDescent="0.2">
      <c r="A26">
        <v>2011</v>
      </c>
      <c r="B26" t="s">
        <v>67</v>
      </c>
      <c r="C26">
        <v>41</v>
      </c>
    </row>
    <row r="27" spans="1:3" x14ac:dyDescent="0.2">
      <c r="A27">
        <v>2012</v>
      </c>
      <c r="B27" t="s">
        <v>67</v>
      </c>
      <c r="C27">
        <v>18</v>
      </c>
    </row>
    <row r="28" spans="1:3" x14ac:dyDescent="0.2">
      <c r="A28">
        <v>2016</v>
      </c>
      <c r="B28" t="s">
        <v>67</v>
      </c>
      <c r="C28">
        <v>20</v>
      </c>
    </row>
    <row r="29" spans="1:3" x14ac:dyDescent="0.2">
      <c r="A29">
        <v>2019</v>
      </c>
      <c r="B29" t="s">
        <v>67</v>
      </c>
      <c r="C29">
        <v>25</v>
      </c>
    </row>
    <row r="30" spans="1:3" x14ac:dyDescent="0.2">
      <c r="A30">
        <v>2022</v>
      </c>
      <c r="B30" t="s">
        <v>67</v>
      </c>
      <c r="C30">
        <v>6</v>
      </c>
    </row>
    <row r="31" spans="1:3" x14ac:dyDescent="0.2">
      <c r="A31">
        <v>2023</v>
      </c>
      <c r="B31" t="s">
        <v>67</v>
      </c>
      <c r="C31">
        <v>7</v>
      </c>
    </row>
    <row r="32" spans="1:3" x14ac:dyDescent="0.2">
      <c r="A32">
        <v>2999</v>
      </c>
      <c r="B32" t="s">
        <v>67</v>
      </c>
      <c r="C32">
        <v>4</v>
      </c>
    </row>
    <row r="33" spans="1:3" x14ac:dyDescent="0.2">
      <c r="A33">
        <v>31001</v>
      </c>
      <c r="B33" t="s">
        <v>67</v>
      </c>
      <c r="C33">
        <v>9</v>
      </c>
    </row>
    <row r="34" spans="1:3" x14ac:dyDescent="0.2">
      <c r="A34">
        <v>31002</v>
      </c>
      <c r="B34" t="s">
        <v>67</v>
      </c>
      <c r="C34">
        <v>6</v>
      </c>
    </row>
    <row r="35" spans="1:3" x14ac:dyDescent="0.2">
      <c r="A35">
        <v>31004</v>
      </c>
      <c r="B35" t="s">
        <v>67</v>
      </c>
      <c r="C35">
        <v>2</v>
      </c>
    </row>
    <row r="36" spans="1:3" x14ac:dyDescent="0.2">
      <c r="A36">
        <v>50001</v>
      </c>
      <c r="B36" t="s">
        <v>67</v>
      </c>
      <c r="C36">
        <v>25</v>
      </c>
    </row>
    <row r="37" spans="1:3" x14ac:dyDescent="0.2">
      <c r="A37">
        <v>50002</v>
      </c>
      <c r="B37" t="s">
        <v>67</v>
      </c>
      <c r="C37">
        <v>6</v>
      </c>
    </row>
    <row r="38" spans="1:3" x14ac:dyDescent="0.2">
      <c r="A38">
        <v>50006</v>
      </c>
      <c r="B38" t="s">
        <v>67</v>
      </c>
      <c r="C38">
        <v>6</v>
      </c>
    </row>
    <row r="39" spans="1:3" x14ac:dyDescent="0.2">
      <c r="A39">
        <v>50007</v>
      </c>
      <c r="B39" t="s">
        <v>67</v>
      </c>
      <c r="C39">
        <v>32</v>
      </c>
    </row>
    <row r="40" spans="1:3" x14ac:dyDescent="0.2">
      <c r="A40">
        <v>50015</v>
      </c>
      <c r="B40" t="s">
        <v>67</v>
      </c>
      <c r="C40">
        <v>19</v>
      </c>
    </row>
    <row r="41" spans="1:3" x14ac:dyDescent="0.2">
      <c r="A41">
        <v>50021</v>
      </c>
      <c r="B41" t="s">
        <v>67</v>
      </c>
      <c r="C41">
        <v>28</v>
      </c>
    </row>
    <row r="42" spans="1:3" x14ac:dyDescent="0.2">
      <c r="A42">
        <v>50028</v>
      </c>
      <c r="B42" t="s">
        <v>67</v>
      </c>
      <c r="C42">
        <v>18</v>
      </c>
    </row>
    <row r="43" spans="1:3" x14ac:dyDescent="0.2">
      <c r="A43">
        <v>50029</v>
      </c>
      <c r="B43" t="s">
        <v>67</v>
      </c>
      <c r="C43">
        <v>3</v>
      </c>
    </row>
    <row r="44" spans="1:3" x14ac:dyDescent="0.2">
      <c r="A44">
        <v>50032</v>
      </c>
      <c r="B44" t="s">
        <v>67</v>
      </c>
      <c r="C44">
        <v>10</v>
      </c>
    </row>
    <row r="45" spans="1:3" x14ac:dyDescent="0.2">
      <c r="A45">
        <v>50056</v>
      </c>
      <c r="B45" t="s">
        <v>67</v>
      </c>
      <c r="C45">
        <v>1</v>
      </c>
    </row>
    <row r="46" spans="1:3" x14ac:dyDescent="0.2">
      <c r="A46">
        <v>50057</v>
      </c>
      <c r="B46" t="s">
        <v>67</v>
      </c>
      <c r="C46">
        <v>8</v>
      </c>
    </row>
    <row r="47" spans="1:3" x14ac:dyDescent="0.2">
      <c r="A47">
        <v>50063</v>
      </c>
      <c r="B47" t="s">
        <v>67</v>
      </c>
      <c r="C47">
        <v>41</v>
      </c>
    </row>
    <row r="48" spans="1:3" x14ac:dyDescent="0.2">
      <c r="A48">
        <v>50101</v>
      </c>
      <c r="B48" t="s">
        <v>67</v>
      </c>
      <c r="C48">
        <v>4</v>
      </c>
    </row>
    <row r="49" spans="1:3" x14ac:dyDescent="0.2">
      <c r="A49">
        <v>50201</v>
      </c>
      <c r="B49" t="s">
        <v>67</v>
      </c>
      <c r="C49">
        <v>58</v>
      </c>
    </row>
    <row r="50" spans="1:3" x14ac:dyDescent="0.2">
      <c r="A50">
        <v>50203</v>
      </c>
      <c r="B50" t="s">
        <v>67</v>
      </c>
      <c r="C50">
        <v>21</v>
      </c>
    </row>
    <row r="51" spans="1:3" x14ac:dyDescent="0.2">
      <c r="A51">
        <v>50219</v>
      </c>
      <c r="B51" t="s">
        <v>67</v>
      </c>
      <c r="C51">
        <v>236</v>
      </c>
    </row>
    <row r="52" spans="1:3" x14ac:dyDescent="0.2">
      <c r="A52">
        <v>50238</v>
      </c>
      <c r="B52" t="s">
        <v>67</v>
      </c>
      <c r="C52">
        <v>58</v>
      </c>
    </row>
    <row r="53" spans="1:3" x14ac:dyDescent="0.2">
      <c r="A53">
        <v>50300</v>
      </c>
      <c r="B53" t="s">
        <v>67</v>
      </c>
      <c r="C53">
        <v>4</v>
      </c>
    </row>
    <row r="54" spans="1:3" x14ac:dyDescent="0.2">
      <c r="A54">
        <v>50999</v>
      </c>
      <c r="B54" t="s">
        <v>67</v>
      </c>
      <c r="C54">
        <v>40</v>
      </c>
    </row>
    <row r="55" spans="1:3" x14ac:dyDescent="0.2">
      <c r="A55">
        <v>51002</v>
      </c>
      <c r="B55" t="s">
        <v>67</v>
      </c>
      <c r="C55">
        <v>11</v>
      </c>
    </row>
    <row r="56" spans="1:3" x14ac:dyDescent="0.2">
      <c r="A56">
        <v>51003</v>
      </c>
      <c r="B56" t="s">
        <v>67</v>
      </c>
      <c r="C56">
        <v>4</v>
      </c>
    </row>
    <row r="57" spans="1:3" x14ac:dyDescent="0.2">
      <c r="A57">
        <v>51004</v>
      </c>
      <c r="B57" t="s">
        <v>67</v>
      </c>
      <c r="C57">
        <v>3</v>
      </c>
    </row>
    <row r="58" spans="1:3" x14ac:dyDescent="0.2">
      <c r="A58">
        <v>51007</v>
      </c>
      <c r="B58" t="s">
        <v>67</v>
      </c>
      <c r="C58">
        <v>15</v>
      </c>
    </row>
    <row r="59" spans="1:3" x14ac:dyDescent="0.2">
      <c r="A59">
        <v>51008</v>
      </c>
      <c r="B59" t="s">
        <v>67</v>
      </c>
      <c r="C59">
        <v>4</v>
      </c>
    </row>
    <row r="60" spans="1:3" x14ac:dyDescent="0.2">
      <c r="A60">
        <v>51012</v>
      </c>
      <c r="B60" t="s">
        <v>67</v>
      </c>
      <c r="C60">
        <v>2</v>
      </c>
    </row>
    <row r="61" spans="1:3" x14ac:dyDescent="0.2">
      <c r="A61">
        <v>51013</v>
      </c>
      <c r="B61" t="s">
        <v>67</v>
      </c>
      <c r="C61">
        <v>28</v>
      </c>
    </row>
    <row r="62" spans="1:3" x14ac:dyDescent="0.2">
      <c r="A62">
        <v>51024</v>
      </c>
      <c r="B62" t="s">
        <v>67</v>
      </c>
      <c r="C62">
        <v>17</v>
      </c>
    </row>
    <row r="63" spans="1:3" x14ac:dyDescent="0.2">
      <c r="A63">
        <v>51025</v>
      </c>
      <c r="B63" t="s">
        <v>67</v>
      </c>
      <c r="C63">
        <v>11</v>
      </c>
    </row>
    <row r="64" spans="1:3" x14ac:dyDescent="0.2">
      <c r="A64">
        <v>51027</v>
      </c>
      <c r="B64" t="s">
        <v>67</v>
      </c>
      <c r="C64">
        <v>10</v>
      </c>
    </row>
    <row r="65" spans="1:3" x14ac:dyDescent="0.2">
      <c r="A65">
        <v>51033</v>
      </c>
      <c r="B65" t="s">
        <v>67</v>
      </c>
      <c r="C65">
        <v>31</v>
      </c>
    </row>
    <row r="66" spans="1:3" x14ac:dyDescent="0.2">
      <c r="A66">
        <v>51034</v>
      </c>
      <c r="B66" t="s">
        <v>67</v>
      </c>
      <c r="C66">
        <v>6</v>
      </c>
    </row>
    <row r="67" spans="1:3" x14ac:dyDescent="0.2">
      <c r="A67">
        <v>51035</v>
      </c>
      <c r="B67" t="s">
        <v>67</v>
      </c>
      <c r="C67">
        <v>12</v>
      </c>
    </row>
    <row r="68" spans="1:3" x14ac:dyDescent="0.2">
      <c r="A68">
        <v>51037</v>
      </c>
      <c r="B68" t="s">
        <v>67</v>
      </c>
      <c r="C68">
        <v>8</v>
      </c>
    </row>
    <row r="69" spans="1:3" x14ac:dyDescent="0.2">
      <c r="A69">
        <v>51045</v>
      </c>
      <c r="B69" t="s">
        <v>67</v>
      </c>
      <c r="C69">
        <v>22</v>
      </c>
    </row>
    <row r="70" spans="1:3" x14ac:dyDescent="0.2">
      <c r="A70">
        <v>51049</v>
      </c>
      <c r="B70" t="s">
        <v>67</v>
      </c>
      <c r="C70">
        <v>7</v>
      </c>
    </row>
    <row r="71" spans="1:3" x14ac:dyDescent="0.2">
      <c r="A71">
        <v>51051</v>
      </c>
      <c r="B71" t="s">
        <v>67</v>
      </c>
      <c r="C71">
        <v>17</v>
      </c>
    </row>
    <row r="72" spans="1:3" x14ac:dyDescent="0.2">
      <c r="A72">
        <v>51052</v>
      </c>
      <c r="B72" t="s">
        <v>67</v>
      </c>
      <c r="C72">
        <v>9</v>
      </c>
    </row>
    <row r="73" spans="1:3" x14ac:dyDescent="0.2">
      <c r="A73">
        <v>51053</v>
      </c>
      <c r="B73" t="s">
        <v>67</v>
      </c>
      <c r="C73">
        <v>9</v>
      </c>
    </row>
    <row r="74" spans="1:3" x14ac:dyDescent="0.2">
      <c r="A74">
        <v>51055</v>
      </c>
      <c r="B74" t="s">
        <v>67</v>
      </c>
      <c r="C74">
        <v>1</v>
      </c>
    </row>
    <row r="75" spans="1:3" x14ac:dyDescent="0.2">
      <c r="A75">
        <v>51061</v>
      </c>
      <c r="B75" t="s">
        <v>67</v>
      </c>
      <c r="C75">
        <v>19</v>
      </c>
    </row>
    <row r="76" spans="1:3" x14ac:dyDescent="0.2">
      <c r="A76">
        <v>51066</v>
      </c>
      <c r="B76" t="s">
        <v>67</v>
      </c>
      <c r="C76">
        <v>8</v>
      </c>
    </row>
    <row r="77" spans="1:3" x14ac:dyDescent="0.2">
      <c r="A77">
        <v>51070</v>
      </c>
      <c r="B77" t="s">
        <v>67</v>
      </c>
      <c r="C77">
        <v>7</v>
      </c>
    </row>
    <row r="78" spans="1:3" x14ac:dyDescent="0.2">
      <c r="A78">
        <v>51076</v>
      </c>
      <c r="B78" t="s">
        <v>67</v>
      </c>
      <c r="C78">
        <v>19</v>
      </c>
    </row>
    <row r="79" spans="1:3" x14ac:dyDescent="0.2">
      <c r="A79">
        <v>51078</v>
      </c>
      <c r="B79" t="s">
        <v>67</v>
      </c>
      <c r="C79">
        <v>13</v>
      </c>
    </row>
    <row r="80" spans="1:3" x14ac:dyDescent="0.2">
      <c r="A80">
        <v>51082</v>
      </c>
      <c r="B80" t="s">
        <v>67</v>
      </c>
      <c r="C80">
        <v>21</v>
      </c>
    </row>
    <row r="81" spans="1:3" x14ac:dyDescent="0.2">
      <c r="A81">
        <v>51085</v>
      </c>
      <c r="B81" t="s">
        <v>67</v>
      </c>
      <c r="C81">
        <v>27</v>
      </c>
    </row>
    <row r="82" spans="1:3" x14ac:dyDescent="0.2">
      <c r="A82">
        <v>51100</v>
      </c>
      <c r="B82" t="s">
        <v>67</v>
      </c>
      <c r="C82">
        <v>22</v>
      </c>
    </row>
    <row r="83" spans="1:3" x14ac:dyDescent="0.2">
      <c r="A83">
        <v>52005</v>
      </c>
      <c r="B83" t="s">
        <v>67</v>
      </c>
      <c r="C83">
        <v>10</v>
      </c>
    </row>
    <row r="84" spans="1:3" x14ac:dyDescent="0.2">
      <c r="A84">
        <v>52009</v>
      </c>
      <c r="B84" t="s">
        <v>67</v>
      </c>
      <c r="C84">
        <v>4</v>
      </c>
    </row>
    <row r="85" spans="1:3" x14ac:dyDescent="0.2">
      <c r="A85">
        <v>52017</v>
      </c>
      <c r="B85" t="s">
        <v>67</v>
      </c>
      <c r="C85">
        <v>9</v>
      </c>
    </row>
    <row r="86" spans="1:3" x14ac:dyDescent="0.2">
      <c r="A86">
        <v>52020</v>
      </c>
      <c r="B86" t="s">
        <v>67</v>
      </c>
      <c r="C86">
        <v>47</v>
      </c>
    </row>
    <row r="87" spans="1:3" x14ac:dyDescent="0.2">
      <c r="A87">
        <v>52022</v>
      </c>
      <c r="B87" t="s">
        <v>67</v>
      </c>
      <c r="C87">
        <v>15</v>
      </c>
    </row>
    <row r="88" spans="1:3" x14ac:dyDescent="0.2">
      <c r="A88">
        <v>52041</v>
      </c>
      <c r="B88" t="s">
        <v>67</v>
      </c>
      <c r="C88">
        <v>13</v>
      </c>
    </row>
    <row r="89" spans="1:3" x14ac:dyDescent="0.2">
      <c r="A89">
        <v>52042</v>
      </c>
      <c r="B89" t="s">
        <v>67</v>
      </c>
      <c r="C89">
        <v>9</v>
      </c>
    </row>
    <row r="90" spans="1:3" x14ac:dyDescent="0.2">
      <c r="A90">
        <v>52044</v>
      </c>
      <c r="B90" t="s">
        <v>67</v>
      </c>
      <c r="C90">
        <v>33</v>
      </c>
    </row>
    <row r="91" spans="1:3" x14ac:dyDescent="0.2">
      <c r="A91">
        <v>52050</v>
      </c>
      <c r="B91" t="s">
        <v>67</v>
      </c>
      <c r="C91">
        <v>5</v>
      </c>
    </row>
    <row r="92" spans="1:3" x14ac:dyDescent="0.2">
      <c r="A92">
        <v>52059</v>
      </c>
      <c r="B92" t="s">
        <v>67</v>
      </c>
      <c r="C92">
        <v>11</v>
      </c>
    </row>
    <row r="93" spans="1:3" x14ac:dyDescent="0.2">
      <c r="A93">
        <v>52063</v>
      </c>
      <c r="B93" t="s">
        <v>67</v>
      </c>
      <c r="C93">
        <v>14</v>
      </c>
    </row>
    <row r="94" spans="1:3" x14ac:dyDescent="0.2">
      <c r="A94">
        <v>52064</v>
      </c>
      <c r="B94" t="s">
        <v>67</v>
      </c>
      <c r="C94">
        <v>8</v>
      </c>
    </row>
    <row r="95" spans="1:3" x14ac:dyDescent="0.2">
      <c r="A95">
        <v>52065</v>
      </c>
      <c r="B95" t="s">
        <v>67</v>
      </c>
      <c r="C95">
        <v>25</v>
      </c>
    </row>
    <row r="96" spans="1:3" x14ac:dyDescent="0.2">
      <c r="A96">
        <v>52069</v>
      </c>
      <c r="B96" t="s">
        <v>67</v>
      </c>
      <c r="C96">
        <v>13</v>
      </c>
    </row>
    <row r="97" spans="1:3" x14ac:dyDescent="0.2">
      <c r="A97">
        <v>52072</v>
      </c>
      <c r="B97" t="s">
        <v>67</v>
      </c>
      <c r="C97">
        <v>20</v>
      </c>
    </row>
    <row r="98" spans="1:3" x14ac:dyDescent="0.2">
      <c r="A98">
        <v>52073</v>
      </c>
      <c r="B98" t="s">
        <v>67</v>
      </c>
      <c r="C98">
        <v>13</v>
      </c>
    </row>
    <row r="99" spans="1:3" x14ac:dyDescent="0.2">
      <c r="A99">
        <v>52074</v>
      </c>
      <c r="B99" t="s">
        <v>67</v>
      </c>
      <c r="C99">
        <v>15</v>
      </c>
    </row>
    <row r="100" spans="1:3" x14ac:dyDescent="0.2">
      <c r="A100">
        <v>52075</v>
      </c>
      <c r="B100" t="s">
        <v>67</v>
      </c>
      <c r="C100">
        <v>6</v>
      </c>
    </row>
    <row r="101" spans="1:3" x14ac:dyDescent="0.2">
      <c r="A101">
        <v>52079</v>
      </c>
      <c r="B101" t="s">
        <v>67</v>
      </c>
      <c r="C101">
        <v>27</v>
      </c>
    </row>
    <row r="102" spans="1:3" x14ac:dyDescent="0.2">
      <c r="A102">
        <v>52081</v>
      </c>
      <c r="B102" t="s">
        <v>67</v>
      </c>
      <c r="C102">
        <v>12</v>
      </c>
    </row>
    <row r="103" spans="1:3" x14ac:dyDescent="0.2">
      <c r="A103">
        <v>52083</v>
      </c>
      <c r="B103" t="s">
        <v>67</v>
      </c>
      <c r="C103">
        <v>5</v>
      </c>
    </row>
    <row r="104" spans="1:3" x14ac:dyDescent="0.2">
      <c r="A104">
        <v>52086</v>
      </c>
      <c r="B104" t="s">
        <v>67</v>
      </c>
      <c r="C104">
        <v>5</v>
      </c>
    </row>
    <row r="105" spans="1:3" x14ac:dyDescent="0.2">
      <c r="A105">
        <v>52087</v>
      </c>
      <c r="B105" t="s">
        <v>67</v>
      </c>
      <c r="C105">
        <v>1</v>
      </c>
    </row>
    <row r="106" spans="1:3" x14ac:dyDescent="0.2">
      <c r="A106">
        <v>52090</v>
      </c>
      <c r="B106" t="s">
        <v>67</v>
      </c>
      <c r="C106">
        <v>16</v>
      </c>
    </row>
    <row r="107" spans="1:3" x14ac:dyDescent="0.2">
      <c r="A107">
        <v>52102</v>
      </c>
      <c r="B107" t="s">
        <v>67</v>
      </c>
      <c r="C107">
        <v>17</v>
      </c>
    </row>
    <row r="108" spans="1:3" x14ac:dyDescent="0.2">
      <c r="A108">
        <v>53001</v>
      </c>
      <c r="B108" t="s">
        <v>67</v>
      </c>
      <c r="C108">
        <v>4</v>
      </c>
    </row>
    <row r="109" spans="1:3" x14ac:dyDescent="0.2">
      <c r="A109">
        <v>53002</v>
      </c>
      <c r="B109" t="s">
        <v>67</v>
      </c>
      <c r="C109">
        <v>6</v>
      </c>
    </row>
    <row r="110" spans="1:3" x14ac:dyDescent="0.2">
      <c r="A110">
        <v>53010</v>
      </c>
      <c r="B110" t="s">
        <v>67</v>
      </c>
      <c r="C110">
        <v>13</v>
      </c>
    </row>
    <row r="111" spans="1:3" x14ac:dyDescent="0.2">
      <c r="A111">
        <v>53011</v>
      </c>
      <c r="B111" t="s">
        <v>67</v>
      </c>
      <c r="C111">
        <v>11</v>
      </c>
    </row>
    <row r="112" spans="1:3" x14ac:dyDescent="0.2">
      <c r="A112">
        <v>53030</v>
      </c>
      <c r="B112" t="s">
        <v>67</v>
      </c>
      <c r="C112">
        <v>7</v>
      </c>
    </row>
    <row r="113" spans="1:3" x14ac:dyDescent="0.2">
      <c r="A113">
        <v>53031</v>
      </c>
      <c r="B113" t="s">
        <v>67</v>
      </c>
      <c r="C113">
        <v>20</v>
      </c>
    </row>
    <row r="114" spans="1:3" x14ac:dyDescent="0.2">
      <c r="A114">
        <v>53040</v>
      </c>
      <c r="B114" t="s">
        <v>67</v>
      </c>
      <c r="C114">
        <v>25</v>
      </c>
    </row>
    <row r="115" spans="1:3" x14ac:dyDescent="0.2">
      <c r="A115">
        <v>53046</v>
      </c>
      <c r="B115" t="s">
        <v>67</v>
      </c>
      <c r="C115">
        <v>9</v>
      </c>
    </row>
    <row r="116" spans="1:3" x14ac:dyDescent="0.2">
      <c r="A116">
        <v>53047</v>
      </c>
      <c r="B116" t="s">
        <v>67</v>
      </c>
      <c r="C116">
        <v>4</v>
      </c>
    </row>
    <row r="117" spans="1:3" x14ac:dyDescent="0.2">
      <c r="A117">
        <v>53048</v>
      </c>
      <c r="B117" t="s">
        <v>67</v>
      </c>
      <c r="C117">
        <v>2</v>
      </c>
    </row>
    <row r="118" spans="1:3" x14ac:dyDescent="0.2">
      <c r="A118">
        <v>53058</v>
      </c>
      <c r="B118" t="s">
        <v>67</v>
      </c>
      <c r="C118">
        <v>4</v>
      </c>
    </row>
    <row r="119" spans="1:3" x14ac:dyDescent="0.2">
      <c r="A119">
        <v>53062</v>
      </c>
      <c r="B119" t="s">
        <v>67</v>
      </c>
      <c r="C119">
        <v>10</v>
      </c>
    </row>
    <row r="120" spans="1:3" x14ac:dyDescent="0.2">
      <c r="A120">
        <v>53505</v>
      </c>
      <c r="B120" t="s">
        <v>67</v>
      </c>
      <c r="C120">
        <v>3</v>
      </c>
    </row>
    <row r="121" spans="1:3" x14ac:dyDescent="0.2">
      <c r="A121">
        <v>5001</v>
      </c>
      <c r="B121" t="s">
        <v>67</v>
      </c>
      <c r="C121">
        <v>9</v>
      </c>
    </row>
    <row r="122" spans="1:3" x14ac:dyDescent="0.2">
      <c r="A122">
        <v>5002</v>
      </c>
      <c r="B122" t="s">
        <v>67</v>
      </c>
      <c r="C122">
        <v>5</v>
      </c>
    </row>
    <row r="123" spans="1:3" x14ac:dyDescent="0.2">
      <c r="A123">
        <v>5003</v>
      </c>
      <c r="B123" t="s">
        <v>67</v>
      </c>
      <c r="C123">
        <v>1</v>
      </c>
    </row>
    <row r="124" spans="1:3" x14ac:dyDescent="0.2">
      <c r="A124">
        <v>5004</v>
      </c>
      <c r="B124" t="s">
        <v>67</v>
      </c>
      <c r="C124">
        <v>20</v>
      </c>
    </row>
    <row r="125" spans="1:3" x14ac:dyDescent="0.2">
      <c r="A125">
        <v>5022</v>
      </c>
      <c r="B125" t="s">
        <v>67</v>
      </c>
      <c r="C125">
        <v>1</v>
      </c>
    </row>
    <row r="126" spans="1:3" x14ac:dyDescent="0.2">
      <c r="A126">
        <v>5023</v>
      </c>
      <c r="B126" t="s">
        <v>67</v>
      </c>
      <c r="C126">
        <v>2</v>
      </c>
    </row>
    <row r="127" spans="1:3" x14ac:dyDescent="0.2">
      <c r="A127">
        <v>5025</v>
      </c>
      <c r="B127" t="s">
        <v>67</v>
      </c>
      <c r="C127">
        <v>1</v>
      </c>
    </row>
    <row r="128" spans="1:3" x14ac:dyDescent="0.2">
      <c r="A128">
        <v>5026</v>
      </c>
      <c r="B128" t="s">
        <v>67</v>
      </c>
      <c r="C128">
        <v>2</v>
      </c>
    </row>
    <row r="129" spans="1:3" x14ac:dyDescent="0.2">
      <c r="A129">
        <v>5027</v>
      </c>
      <c r="B129" t="s">
        <v>67</v>
      </c>
      <c r="C129">
        <v>1</v>
      </c>
    </row>
    <row r="130" spans="1:3" x14ac:dyDescent="0.2">
      <c r="A130">
        <v>5999</v>
      </c>
      <c r="B130" t="s">
        <v>67</v>
      </c>
      <c r="C130">
        <v>1</v>
      </c>
    </row>
    <row r="131" spans="1:3" x14ac:dyDescent="0.2">
      <c r="A131">
        <v>6001</v>
      </c>
      <c r="B131" t="s">
        <v>67</v>
      </c>
      <c r="C131">
        <v>14</v>
      </c>
    </row>
    <row r="132" spans="1:3" x14ac:dyDescent="0.2">
      <c r="A132">
        <v>6002</v>
      </c>
      <c r="B132" t="s">
        <v>67</v>
      </c>
      <c r="C132">
        <v>3</v>
      </c>
    </row>
    <row r="133" spans="1:3" x14ac:dyDescent="0.2">
      <c r="A133">
        <v>6003</v>
      </c>
      <c r="B133" t="s">
        <v>67</v>
      </c>
      <c r="C133">
        <v>1</v>
      </c>
    </row>
    <row r="134" spans="1:3" x14ac:dyDescent="0.2">
      <c r="A134">
        <v>6006</v>
      </c>
      <c r="B134" t="s">
        <v>67</v>
      </c>
      <c r="C134">
        <v>6</v>
      </c>
    </row>
    <row r="135" spans="1:3" x14ac:dyDescent="0.2">
      <c r="A135">
        <v>6009</v>
      </c>
      <c r="B135" t="s">
        <v>67</v>
      </c>
      <c r="C135">
        <v>2</v>
      </c>
    </row>
    <row r="136" spans="1:3" x14ac:dyDescent="0.2">
      <c r="A136">
        <v>6011</v>
      </c>
      <c r="B136" t="s">
        <v>67</v>
      </c>
      <c r="C136">
        <v>3</v>
      </c>
    </row>
    <row r="137" spans="1:3" x14ac:dyDescent="0.2">
      <c r="A137">
        <v>6013</v>
      </c>
      <c r="B137" t="s">
        <v>67</v>
      </c>
      <c r="C137">
        <v>8</v>
      </c>
    </row>
    <row r="138" spans="1:3" x14ac:dyDescent="0.2">
      <c r="A138">
        <v>6015</v>
      </c>
      <c r="B138" t="s">
        <v>67</v>
      </c>
      <c r="C138">
        <v>6</v>
      </c>
    </row>
    <row r="139" spans="1:3" x14ac:dyDescent="0.2">
      <c r="A139">
        <v>7001</v>
      </c>
      <c r="B139" t="s">
        <v>67</v>
      </c>
      <c r="C139">
        <v>18</v>
      </c>
    </row>
    <row r="140" spans="1:3" x14ac:dyDescent="0.2">
      <c r="A140">
        <v>7005</v>
      </c>
      <c r="B140" t="s">
        <v>67</v>
      </c>
      <c r="C140">
        <v>1</v>
      </c>
    </row>
    <row r="141" spans="1:3" x14ac:dyDescent="0.2">
      <c r="A141">
        <v>7006</v>
      </c>
      <c r="B141" t="s">
        <v>67</v>
      </c>
      <c r="C141">
        <v>2</v>
      </c>
    </row>
    <row r="142" spans="1:3" x14ac:dyDescent="0.2">
      <c r="A142">
        <v>7009</v>
      </c>
      <c r="B142" t="s">
        <v>67</v>
      </c>
      <c r="C142">
        <v>1</v>
      </c>
    </row>
    <row r="143" spans="1:3" x14ac:dyDescent="0.2">
      <c r="A143">
        <v>7012</v>
      </c>
      <c r="B143" t="s">
        <v>67</v>
      </c>
      <c r="C143">
        <v>3</v>
      </c>
    </row>
    <row r="144" spans="1:3" x14ac:dyDescent="0.2">
      <c r="A144">
        <v>7015</v>
      </c>
      <c r="B144" t="s">
        <v>67</v>
      </c>
      <c r="C144">
        <v>1</v>
      </c>
    </row>
    <row r="145" spans="1:3" x14ac:dyDescent="0.2">
      <c r="A145">
        <v>7016</v>
      </c>
      <c r="B145" t="s">
        <v>67</v>
      </c>
      <c r="C145">
        <v>2</v>
      </c>
    </row>
    <row r="146" spans="1:3" x14ac:dyDescent="0.2">
      <c r="A146">
        <v>7999</v>
      </c>
      <c r="B146" t="s">
        <v>67</v>
      </c>
      <c r="C146">
        <v>1</v>
      </c>
    </row>
    <row r="147" spans="1:3" x14ac:dyDescent="0.2">
      <c r="A147">
        <v>8001</v>
      </c>
      <c r="B147" t="s">
        <v>67</v>
      </c>
      <c r="C147">
        <v>14</v>
      </c>
    </row>
    <row r="148" spans="1:3" x14ac:dyDescent="0.2">
      <c r="A148">
        <v>8007</v>
      </c>
      <c r="B148" t="s">
        <v>67</v>
      </c>
      <c r="C148">
        <v>1</v>
      </c>
    </row>
    <row r="149" spans="1:3" x14ac:dyDescent="0.2">
      <c r="A149">
        <v>8009</v>
      </c>
      <c r="B149" t="s">
        <v>67</v>
      </c>
      <c r="C149">
        <v>1</v>
      </c>
    </row>
    <row r="150" spans="1:3" x14ac:dyDescent="0.2">
      <c r="A150">
        <v>8017</v>
      </c>
      <c r="B150" t="s">
        <v>67</v>
      </c>
      <c r="C150">
        <v>2</v>
      </c>
    </row>
    <row r="151" spans="1:3" x14ac:dyDescent="0.2">
      <c r="A151">
        <v>9001</v>
      </c>
      <c r="B151" t="s">
        <v>67</v>
      </c>
      <c r="C151">
        <v>11</v>
      </c>
    </row>
    <row r="152" spans="1:3" x14ac:dyDescent="0.2">
      <c r="A152">
        <v>9004</v>
      </c>
      <c r="B152" t="s">
        <v>67</v>
      </c>
      <c r="C152">
        <v>6</v>
      </c>
    </row>
    <row r="153" spans="1:3" x14ac:dyDescent="0.2">
      <c r="A153">
        <v>9008</v>
      </c>
      <c r="B153" t="s">
        <v>67</v>
      </c>
      <c r="C153">
        <v>2</v>
      </c>
    </row>
    <row r="154" spans="1:3" x14ac:dyDescent="0.2">
      <c r="A154">
        <v>9011</v>
      </c>
      <c r="B154" t="s">
        <v>67</v>
      </c>
      <c r="C154">
        <v>7</v>
      </c>
    </row>
    <row r="155" spans="1:3" x14ac:dyDescent="0.2">
      <c r="A155">
        <v>9015</v>
      </c>
      <c r="B155" t="s">
        <v>67</v>
      </c>
      <c r="C155">
        <v>5</v>
      </c>
    </row>
    <row r="156" spans="1:3" x14ac:dyDescent="0.2">
      <c r="A156">
        <v>1301</v>
      </c>
      <c r="B156" t="s">
        <v>67</v>
      </c>
      <c r="C156">
        <v>1</v>
      </c>
    </row>
    <row r="157" spans="1:3" x14ac:dyDescent="0.2">
      <c r="A157">
        <v>1303</v>
      </c>
      <c r="B157" t="s">
        <v>67</v>
      </c>
      <c r="C157">
        <v>3</v>
      </c>
    </row>
    <row r="158" spans="1:3" x14ac:dyDescent="0.2">
      <c r="A158">
        <v>10002</v>
      </c>
      <c r="B158" t="s">
        <v>67</v>
      </c>
      <c r="C158">
        <v>18</v>
      </c>
    </row>
    <row r="159" spans="1:3" x14ac:dyDescent="0.2">
      <c r="A159">
        <v>10005</v>
      </c>
      <c r="B159" t="s">
        <v>67</v>
      </c>
      <c r="C159">
        <v>2</v>
      </c>
    </row>
    <row r="160" spans="1:3" x14ac:dyDescent="0.2">
      <c r="A160">
        <v>10008</v>
      </c>
      <c r="B160" t="s">
        <v>67</v>
      </c>
      <c r="C160">
        <v>1</v>
      </c>
    </row>
    <row r="161" spans="1:3" x14ac:dyDescent="0.2">
      <c r="A161">
        <v>10010</v>
      </c>
      <c r="B161" t="s">
        <v>67</v>
      </c>
      <c r="C161">
        <v>1</v>
      </c>
    </row>
    <row r="162" spans="1:3" x14ac:dyDescent="0.2">
      <c r="A162">
        <v>10013</v>
      </c>
      <c r="B162" t="s">
        <v>67</v>
      </c>
      <c r="C162">
        <v>6</v>
      </c>
    </row>
    <row r="163" spans="1:3" x14ac:dyDescent="0.2">
      <c r="A163">
        <v>11001</v>
      </c>
      <c r="B163" t="s">
        <v>67</v>
      </c>
      <c r="C163">
        <v>6</v>
      </c>
    </row>
    <row r="164" spans="1:3" x14ac:dyDescent="0.2">
      <c r="A164">
        <v>11008</v>
      </c>
      <c r="B164" t="s">
        <v>67</v>
      </c>
      <c r="C164">
        <v>4</v>
      </c>
    </row>
    <row r="165" spans="1:3" x14ac:dyDescent="0.2">
      <c r="A165">
        <v>12001</v>
      </c>
      <c r="B165" t="s">
        <v>67</v>
      </c>
      <c r="C165">
        <v>28</v>
      </c>
    </row>
    <row r="166" spans="1:3" x14ac:dyDescent="0.2">
      <c r="A166">
        <v>12002</v>
      </c>
      <c r="B166" t="s">
        <v>67</v>
      </c>
      <c r="C166">
        <v>6</v>
      </c>
    </row>
    <row r="167" spans="1:3" x14ac:dyDescent="0.2">
      <c r="A167">
        <v>12003</v>
      </c>
      <c r="B167" t="s">
        <v>67</v>
      </c>
      <c r="C167">
        <v>8</v>
      </c>
    </row>
    <row r="168" spans="1:3" x14ac:dyDescent="0.2">
      <c r="A168">
        <v>12005</v>
      </c>
      <c r="B168" t="s">
        <v>67</v>
      </c>
      <c r="C168">
        <v>1</v>
      </c>
    </row>
    <row r="169" spans="1:3" x14ac:dyDescent="0.2">
      <c r="A169">
        <v>12006</v>
      </c>
      <c r="B169" t="s">
        <v>67</v>
      </c>
      <c r="C169">
        <v>1</v>
      </c>
    </row>
    <row r="170" spans="1:3" x14ac:dyDescent="0.2">
      <c r="A170">
        <v>12008</v>
      </c>
      <c r="B170" t="s">
        <v>67</v>
      </c>
      <c r="C170">
        <v>6</v>
      </c>
    </row>
    <row r="171" spans="1:3" x14ac:dyDescent="0.2">
      <c r="A171">
        <v>13001</v>
      </c>
      <c r="B171" t="s">
        <v>67</v>
      </c>
      <c r="C171">
        <v>12</v>
      </c>
    </row>
    <row r="172" spans="1:3" x14ac:dyDescent="0.2">
      <c r="A172">
        <v>13002</v>
      </c>
      <c r="B172" t="s">
        <v>67</v>
      </c>
      <c r="C172">
        <v>1</v>
      </c>
    </row>
    <row r="173" spans="1:3" x14ac:dyDescent="0.2">
      <c r="A173">
        <v>13003</v>
      </c>
      <c r="B173" t="s">
        <v>67</v>
      </c>
      <c r="C173">
        <v>1</v>
      </c>
    </row>
    <row r="174" spans="1:3" x14ac:dyDescent="0.2">
      <c r="A174">
        <v>13006</v>
      </c>
      <c r="B174" t="s">
        <v>67</v>
      </c>
      <c r="C174">
        <v>1</v>
      </c>
    </row>
    <row r="175" spans="1:3" x14ac:dyDescent="0.2">
      <c r="A175">
        <v>14001</v>
      </c>
      <c r="B175" t="s">
        <v>67</v>
      </c>
      <c r="C175">
        <v>3</v>
      </c>
    </row>
    <row r="176" spans="1:3" x14ac:dyDescent="0.2">
      <c r="A176">
        <v>14002</v>
      </c>
      <c r="B176" t="s">
        <v>67</v>
      </c>
      <c r="C176">
        <v>1</v>
      </c>
    </row>
    <row r="177" spans="1:3" x14ac:dyDescent="0.2">
      <c r="A177">
        <v>14003</v>
      </c>
      <c r="B177" t="s">
        <v>67</v>
      </c>
      <c r="C177">
        <v>1</v>
      </c>
    </row>
    <row r="178" spans="1:3" x14ac:dyDescent="0.2">
      <c r="A178">
        <v>14006</v>
      </c>
      <c r="B178" t="s">
        <v>67</v>
      </c>
      <c r="C178">
        <v>1</v>
      </c>
    </row>
    <row r="179" spans="1:3" x14ac:dyDescent="0.2">
      <c r="A179">
        <v>14008</v>
      </c>
      <c r="B179" t="s">
        <v>67</v>
      </c>
      <c r="C179">
        <v>1</v>
      </c>
    </row>
    <row r="180" spans="1:3" x14ac:dyDescent="0.2">
      <c r="A180">
        <v>15001</v>
      </c>
      <c r="B180" t="s">
        <v>67</v>
      </c>
      <c r="C180">
        <v>10</v>
      </c>
    </row>
    <row r="181" spans="1:3" x14ac:dyDescent="0.2">
      <c r="A181">
        <v>15004</v>
      </c>
      <c r="B181" t="s">
        <v>67</v>
      </c>
      <c r="C181">
        <v>5</v>
      </c>
    </row>
    <row r="182" spans="1:3" x14ac:dyDescent="0.2">
      <c r="A182">
        <v>15005</v>
      </c>
      <c r="B182" t="s">
        <v>67</v>
      </c>
      <c r="C182">
        <v>3</v>
      </c>
    </row>
    <row r="183" spans="1:3" x14ac:dyDescent="0.2">
      <c r="A183">
        <v>15007</v>
      </c>
      <c r="B183" t="s">
        <v>67</v>
      </c>
      <c r="C183">
        <v>6</v>
      </c>
    </row>
    <row r="184" spans="1:3" x14ac:dyDescent="0.2">
      <c r="A184">
        <v>15008</v>
      </c>
      <c r="B184" t="s">
        <v>67</v>
      </c>
      <c r="C184">
        <v>3</v>
      </c>
    </row>
    <row r="185" spans="1:3" x14ac:dyDescent="0.2">
      <c r="A185">
        <v>15010</v>
      </c>
      <c r="B185" t="s">
        <v>67</v>
      </c>
      <c r="C185">
        <v>1</v>
      </c>
    </row>
    <row r="186" spans="1:3" x14ac:dyDescent="0.2">
      <c r="A186">
        <v>15011</v>
      </c>
      <c r="B186" t="s">
        <v>67</v>
      </c>
      <c r="C186">
        <v>1</v>
      </c>
    </row>
    <row r="187" spans="1:3" x14ac:dyDescent="0.2">
      <c r="A187">
        <v>15999</v>
      </c>
      <c r="B187" t="s">
        <v>67</v>
      </c>
      <c r="C187">
        <v>1</v>
      </c>
    </row>
    <row r="188" spans="1:3" x14ac:dyDescent="0.2">
      <c r="A188">
        <v>16001</v>
      </c>
      <c r="B188" t="s">
        <v>67</v>
      </c>
      <c r="C188">
        <v>4</v>
      </c>
    </row>
    <row r="189" spans="1:3" x14ac:dyDescent="0.2">
      <c r="A189">
        <v>16002</v>
      </c>
      <c r="B189" t="s">
        <v>67</v>
      </c>
      <c r="C189">
        <v>6</v>
      </c>
    </row>
    <row r="190" spans="1:3" x14ac:dyDescent="0.2">
      <c r="A190">
        <v>17001</v>
      </c>
      <c r="B190" t="s">
        <v>67</v>
      </c>
      <c r="C190">
        <v>9</v>
      </c>
    </row>
    <row r="191" spans="1:3" x14ac:dyDescent="0.2">
      <c r="A191">
        <v>17002</v>
      </c>
      <c r="B191" t="s">
        <v>67</v>
      </c>
      <c r="C191">
        <v>5</v>
      </c>
    </row>
    <row r="192" spans="1:3" x14ac:dyDescent="0.2">
      <c r="A192">
        <v>17003</v>
      </c>
      <c r="B192" t="s">
        <v>67</v>
      </c>
      <c r="C192">
        <v>2</v>
      </c>
    </row>
    <row r="193" spans="1:3" x14ac:dyDescent="0.2">
      <c r="A193">
        <v>17004</v>
      </c>
      <c r="B193" t="s">
        <v>67</v>
      </c>
      <c r="C193">
        <v>1</v>
      </c>
    </row>
    <row r="194" spans="1:3" x14ac:dyDescent="0.2">
      <c r="A194">
        <v>17006</v>
      </c>
      <c r="B194" t="s">
        <v>67</v>
      </c>
      <c r="C194">
        <v>4</v>
      </c>
    </row>
    <row r="195" spans="1:3" x14ac:dyDescent="0.2">
      <c r="A195">
        <v>17008</v>
      </c>
      <c r="B195" t="s">
        <v>67</v>
      </c>
      <c r="C195">
        <v>1</v>
      </c>
    </row>
    <row r="196" spans="1:3" x14ac:dyDescent="0.2">
      <c r="A196">
        <v>17009</v>
      </c>
      <c r="B196" t="s">
        <v>67</v>
      </c>
      <c r="C196">
        <v>3</v>
      </c>
    </row>
    <row r="197" spans="1:3" x14ac:dyDescent="0.2">
      <c r="A197">
        <v>17011</v>
      </c>
      <c r="B197" t="s">
        <v>67</v>
      </c>
      <c r="C197">
        <v>1</v>
      </c>
    </row>
    <row r="198" spans="1:3" x14ac:dyDescent="0.2">
      <c r="A198">
        <v>18001</v>
      </c>
      <c r="B198" t="s">
        <v>67</v>
      </c>
      <c r="C198">
        <v>4</v>
      </c>
    </row>
    <row r="199" spans="1:3" x14ac:dyDescent="0.2">
      <c r="A199">
        <v>18002</v>
      </c>
      <c r="B199" t="s">
        <v>67</v>
      </c>
      <c r="C199">
        <v>1</v>
      </c>
    </row>
    <row r="200" spans="1:3" x14ac:dyDescent="0.2">
      <c r="A200">
        <v>18004</v>
      </c>
      <c r="B200" t="s">
        <v>67</v>
      </c>
      <c r="C200">
        <v>1</v>
      </c>
    </row>
    <row r="201" spans="1:3" x14ac:dyDescent="0.2">
      <c r="A201">
        <v>18005</v>
      </c>
      <c r="B201" t="s">
        <v>67</v>
      </c>
      <c r="C201">
        <v>2</v>
      </c>
    </row>
    <row r="202" spans="1:3" x14ac:dyDescent="0.2">
      <c r="A202">
        <v>18006</v>
      </c>
      <c r="B202" t="s">
        <v>67</v>
      </c>
      <c r="C202">
        <v>1</v>
      </c>
    </row>
    <row r="203" spans="1:3" x14ac:dyDescent="0.2">
      <c r="A203">
        <v>18014</v>
      </c>
      <c r="B203" t="s">
        <v>67</v>
      </c>
      <c r="C203">
        <v>2</v>
      </c>
    </row>
    <row r="204" spans="1:3" x14ac:dyDescent="0.2">
      <c r="A204">
        <v>19003</v>
      </c>
      <c r="B204" t="s">
        <v>67</v>
      </c>
      <c r="C204">
        <v>4</v>
      </c>
    </row>
    <row r="205" spans="1:3" x14ac:dyDescent="0.2">
      <c r="A205">
        <v>19006</v>
      </c>
      <c r="B205" t="s">
        <v>67</v>
      </c>
      <c r="C205">
        <v>1</v>
      </c>
    </row>
    <row r="206" spans="1:3" x14ac:dyDescent="0.2">
      <c r="A206">
        <v>19009</v>
      </c>
      <c r="B206" t="s">
        <v>67</v>
      </c>
      <c r="C206">
        <v>2</v>
      </c>
    </row>
    <row r="207" spans="1:3" x14ac:dyDescent="0.2">
      <c r="A207">
        <v>19010</v>
      </c>
      <c r="B207" t="s">
        <v>67</v>
      </c>
      <c r="C207">
        <v>1</v>
      </c>
    </row>
    <row r="208" spans="1:3" x14ac:dyDescent="0.2">
      <c r="A208">
        <v>19012</v>
      </c>
      <c r="B208" t="s">
        <v>67</v>
      </c>
      <c r="C208">
        <v>3</v>
      </c>
    </row>
    <row r="209" spans="1:3" x14ac:dyDescent="0.2">
      <c r="A209">
        <v>20001</v>
      </c>
      <c r="B209" t="s">
        <v>67</v>
      </c>
      <c r="C209">
        <v>22</v>
      </c>
    </row>
    <row r="210" spans="1:3" x14ac:dyDescent="0.2">
      <c r="A210">
        <v>20002</v>
      </c>
      <c r="B210" t="s">
        <v>67</v>
      </c>
      <c r="C210">
        <v>6</v>
      </c>
    </row>
    <row r="211" spans="1:3" x14ac:dyDescent="0.2">
      <c r="A211">
        <v>20003</v>
      </c>
      <c r="B211" t="s">
        <v>67</v>
      </c>
      <c r="C211">
        <v>4</v>
      </c>
    </row>
    <row r="212" spans="1:3" x14ac:dyDescent="0.2">
      <c r="A212">
        <v>20004</v>
      </c>
      <c r="B212" t="s">
        <v>67</v>
      </c>
      <c r="C212">
        <v>4</v>
      </c>
    </row>
    <row r="213" spans="1:3" x14ac:dyDescent="0.2">
      <c r="A213">
        <v>20005</v>
      </c>
      <c r="B213" t="s">
        <v>67</v>
      </c>
      <c r="C213">
        <v>2</v>
      </c>
    </row>
    <row r="214" spans="1:3" x14ac:dyDescent="0.2">
      <c r="A214">
        <v>20008</v>
      </c>
      <c r="B214" t="s">
        <v>67</v>
      </c>
      <c r="C214">
        <v>3</v>
      </c>
    </row>
    <row r="215" spans="1:3" x14ac:dyDescent="0.2">
      <c r="A215">
        <v>20010</v>
      </c>
      <c r="B215" t="s">
        <v>67</v>
      </c>
      <c r="C215">
        <v>8</v>
      </c>
    </row>
    <row r="216" spans="1:3" x14ac:dyDescent="0.2">
      <c r="A216">
        <v>20013</v>
      </c>
      <c r="B216" t="s">
        <v>67</v>
      </c>
      <c r="C216">
        <v>2</v>
      </c>
    </row>
    <row r="217" spans="1:3" x14ac:dyDescent="0.2">
      <c r="A217">
        <v>20014</v>
      </c>
      <c r="B217" t="s">
        <v>67</v>
      </c>
      <c r="C217">
        <v>3</v>
      </c>
    </row>
    <row r="218" spans="1:3" x14ac:dyDescent="0.2">
      <c r="A218">
        <v>20015</v>
      </c>
      <c r="B218" t="s">
        <v>67</v>
      </c>
      <c r="C218">
        <v>1</v>
      </c>
    </row>
    <row r="219" spans="1:3" x14ac:dyDescent="0.2">
      <c r="A219">
        <v>20999</v>
      </c>
      <c r="B219" t="s">
        <v>67</v>
      </c>
      <c r="C219">
        <v>1</v>
      </c>
    </row>
    <row r="220" spans="1:3" x14ac:dyDescent="0.2">
      <c r="A220">
        <v>21002</v>
      </c>
      <c r="B220" t="s">
        <v>67</v>
      </c>
      <c r="C220">
        <v>12</v>
      </c>
    </row>
    <row r="221" spans="1:3" x14ac:dyDescent="0.2">
      <c r="A221">
        <v>21003</v>
      </c>
      <c r="B221" t="s">
        <v>67</v>
      </c>
      <c r="C221">
        <v>2</v>
      </c>
    </row>
    <row r="222" spans="1:3" x14ac:dyDescent="0.2">
      <c r="A222">
        <v>21004</v>
      </c>
      <c r="B222" t="s">
        <v>67</v>
      </c>
      <c r="C222">
        <v>3</v>
      </c>
    </row>
    <row r="223" spans="1:3" x14ac:dyDescent="0.2">
      <c r="A223">
        <v>21007</v>
      </c>
      <c r="B223" t="s">
        <v>67</v>
      </c>
      <c r="C223">
        <v>1</v>
      </c>
    </row>
    <row r="224" spans="1:3" x14ac:dyDescent="0.2">
      <c r="A224">
        <v>21009</v>
      </c>
      <c r="B224" t="s">
        <v>67</v>
      </c>
      <c r="C224">
        <v>1</v>
      </c>
    </row>
    <row r="225" spans="1:3" x14ac:dyDescent="0.2">
      <c r="A225">
        <v>21011</v>
      </c>
      <c r="B225" t="s">
        <v>67</v>
      </c>
      <c r="C225">
        <v>2</v>
      </c>
    </row>
    <row r="226" spans="1:3" x14ac:dyDescent="0.2">
      <c r="A226">
        <v>21016</v>
      </c>
      <c r="B226" t="s">
        <v>67</v>
      </c>
      <c r="C226">
        <v>2</v>
      </c>
    </row>
    <row r="227" spans="1:3" x14ac:dyDescent="0.2">
      <c r="A227">
        <v>21017</v>
      </c>
      <c r="B227" t="s">
        <v>67</v>
      </c>
      <c r="C227">
        <v>2</v>
      </c>
    </row>
    <row r="228" spans="1:3" x14ac:dyDescent="0.2">
      <c r="A228">
        <v>21018</v>
      </c>
      <c r="B228" t="s">
        <v>67</v>
      </c>
      <c r="C228">
        <v>12</v>
      </c>
    </row>
    <row r="229" spans="1:3" x14ac:dyDescent="0.2">
      <c r="A229">
        <v>22001</v>
      </c>
      <c r="B229" t="s">
        <v>67</v>
      </c>
      <c r="C229">
        <v>13</v>
      </c>
    </row>
    <row r="230" spans="1:3" x14ac:dyDescent="0.2">
      <c r="A230">
        <v>22002</v>
      </c>
      <c r="B230" t="s">
        <v>67</v>
      </c>
      <c r="C230">
        <v>14</v>
      </c>
    </row>
    <row r="231" spans="1:3" x14ac:dyDescent="0.2">
      <c r="A231">
        <v>22003</v>
      </c>
      <c r="B231" t="s">
        <v>67</v>
      </c>
      <c r="C231">
        <v>3</v>
      </c>
    </row>
    <row r="232" spans="1:3" x14ac:dyDescent="0.2">
      <c r="A232">
        <v>22004</v>
      </c>
      <c r="B232" t="s">
        <v>67</v>
      </c>
      <c r="C232">
        <v>1</v>
      </c>
    </row>
    <row r="233" spans="1:3" x14ac:dyDescent="0.2">
      <c r="A233">
        <v>22006</v>
      </c>
      <c r="B233" t="s">
        <v>67</v>
      </c>
      <c r="C233">
        <v>4</v>
      </c>
    </row>
    <row r="234" spans="1:3" x14ac:dyDescent="0.2">
      <c r="A234">
        <v>22007</v>
      </c>
      <c r="B234" t="s">
        <v>67</v>
      </c>
      <c r="C234">
        <v>1</v>
      </c>
    </row>
    <row r="235" spans="1:3" x14ac:dyDescent="0.2">
      <c r="A235">
        <v>22008</v>
      </c>
      <c r="B235" t="s">
        <v>67</v>
      </c>
      <c r="C235">
        <v>2</v>
      </c>
    </row>
    <row r="236" spans="1:3" x14ac:dyDescent="0.2">
      <c r="A236">
        <v>22010</v>
      </c>
      <c r="B236" t="s">
        <v>67</v>
      </c>
      <c r="C236">
        <v>1</v>
      </c>
    </row>
    <row r="237" spans="1:3" x14ac:dyDescent="0.2">
      <c r="A237">
        <v>22011</v>
      </c>
      <c r="B237" t="s">
        <v>67</v>
      </c>
      <c r="C237">
        <v>3</v>
      </c>
    </row>
    <row r="238" spans="1:3" x14ac:dyDescent="0.2">
      <c r="A238">
        <v>22013</v>
      </c>
      <c r="B238" t="s">
        <v>67</v>
      </c>
      <c r="C238">
        <v>1</v>
      </c>
    </row>
    <row r="239" spans="1:3" x14ac:dyDescent="0.2">
      <c r="A239">
        <v>22014</v>
      </c>
      <c r="B239" t="s">
        <v>67</v>
      </c>
      <c r="C239">
        <v>15</v>
      </c>
    </row>
    <row r="240" spans="1:3" x14ac:dyDescent="0.2">
      <c r="A240">
        <v>22016</v>
      </c>
      <c r="B240" t="s">
        <v>67</v>
      </c>
      <c r="C240">
        <v>1</v>
      </c>
    </row>
    <row r="241" spans="1:3" x14ac:dyDescent="0.2">
      <c r="A241">
        <v>22021</v>
      </c>
      <c r="B241" t="s">
        <v>67</v>
      </c>
      <c r="C241">
        <v>2</v>
      </c>
    </row>
    <row r="242" spans="1:3" x14ac:dyDescent="0.2">
      <c r="A242">
        <v>22023</v>
      </c>
      <c r="B242" t="s">
        <v>67</v>
      </c>
      <c r="C242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workbookViewId="0">
      <selection activeCell="J39" sqref="J39"/>
    </sheetView>
  </sheetViews>
  <sheetFormatPr defaultRowHeight="12.75" x14ac:dyDescent="0.2"/>
  <sheetData>
    <row r="1" spans="1:3" x14ac:dyDescent="0.2">
      <c r="A1" t="s">
        <v>62</v>
      </c>
      <c r="B1" t="s">
        <v>64</v>
      </c>
      <c r="C1" t="s">
        <v>253</v>
      </c>
    </row>
    <row r="2" spans="1:3" x14ac:dyDescent="0.2">
      <c r="A2">
        <v>24001</v>
      </c>
      <c r="B2" t="s">
        <v>68</v>
      </c>
      <c r="C2">
        <v>7</v>
      </c>
    </row>
    <row r="3" spans="1:3" x14ac:dyDescent="0.2">
      <c r="A3">
        <v>24002</v>
      </c>
      <c r="B3" t="s">
        <v>68</v>
      </c>
      <c r="C3">
        <v>8</v>
      </c>
    </row>
    <row r="4" spans="1:3" x14ac:dyDescent="0.2">
      <c r="A4">
        <v>3002</v>
      </c>
      <c r="B4" t="s">
        <v>68</v>
      </c>
      <c r="C4">
        <v>1</v>
      </c>
    </row>
    <row r="5" spans="1:3" x14ac:dyDescent="0.2">
      <c r="A5">
        <v>3008</v>
      </c>
      <c r="B5" t="s">
        <v>68</v>
      </c>
      <c r="C5">
        <v>1</v>
      </c>
    </row>
    <row r="6" spans="1:3" x14ac:dyDescent="0.2">
      <c r="A6">
        <v>3009</v>
      </c>
      <c r="B6" t="s">
        <v>68</v>
      </c>
      <c r="C6">
        <v>6</v>
      </c>
    </row>
    <row r="7" spans="1:3" x14ac:dyDescent="0.2">
      <c r="A7">
        <v>3010</v>
      </c>
      <c r="B7" t="s">
        <v>68</v>
      </c>
      <c r="C7">
        <v>6</v>
      </c>
    </row>
    <row r="8" spans="1:3" x14ac:dyDescent="0.2">
      <c r="A8">
        <v>3011</v>
      </c>
      <c r="B8" t="s">
        <v>68</v>
      </c>
      <c r="C8">
        <v>4</v>
      </c>
    </row>
    <row r="9" spans="1:3" x14ac:dyDescent="0.2">
      <c r="A9">
        <v>3013</v>
      </c>
      <c r="B9" t="s">
        <v>68</v>
      </c>
      <c r="C9">
        <v>5</v>
      </c>
    </row>
    <row r="10" spans="1:3" x14ac:dyDescent="0.2">
      <c r="A10">
        <v>3014</v>
      </c>
      <c r="B10" t="s">
        <v>68</v>
      </c>
      <c r="C10">
        <v>1</v>
      </c>
    </row>
    <row r="11" spans="1:3" x14ac:dyDescent="0.2">
      <c r="A11">
        <v>3015</v>
      </c>
      <c r="B11" t="s">
        <v>68</v>
      </c>
      <c r="C11">
        <v>5</v>
      </c>
    </row>
    <row r="12" spans="1:3" x14ac:dyDescent="0.2">
      <c r="A12">
        <v>3016</v>
      </c>
      <c r="B12" t="s">
        <v>68</v>
      </c>
      <c r="C12">
        <v>5</v>
      </c>
    </row>
    <row r="13" spans="1:3" x14ac:dyDescent="0.2">
      <c r="A13">
        <v>3101</v>
      </c>
      <c r="B13" t="s">
        <v>68</v>
      </c>
      <c r="C13">
        <v>10</v>
      </c>
    </row>
    <row r="14" spans="1:3" x14ac:dyDescent="0.2">
      <c r="A14">
        <v>3102</v>
      </c>
      <c r="B14" t="s">
        <v>68</v>
      </c>
      <c r="C14">
        <v>6</v>
      </c>
    </row>
    <row r="15" spans="1:3" x14ac:dyDescent="0.2">
      <c r="A15">
        <v>3103</v>
      </c>
      <c r="B15" t="s">
        <v>68</v>
      </c>
      <c r="C15">
        <v>7</v>
      </c>
    </row>
    <row r="16" spans="1:3" x14ac:dyDescent="0.2">
      <c r="A16">
        <v>3104</v>
      </c>
      <c r="B16" t="s">
        <v>68</v>
      </c>
      <c r="C16">
        <v>6</v>
      </c>
    </row>
    <row r="17" spans="1:3" x14ac:dyDescent="0.2">
      <c r="A17">
        <v>4001</v>
      </c>
      <c r="B17" t="s">
        <v>68</v>
      </c>
      <c r="C17">
        <v>4</v>
      </c>
    </row>
    <row r="18" spans="1:3" x14ac:dyDescent="0.2">
      <c r="A18">
        <v>4002</v>
      </c>
      <c r="B18" t="s">
        <v>68</v>
      </c>
      <c r="C18">
        <v>17</v>
      </c>
    </row>
    <row r="19" spans="1:3" x14ac:dyDescent="0.2">
      <c r="A19">
        <v>4005</v>
      </c>
      <c r="B19" t="s">
        <v>68</v>
      </c>
      <c r="C19">
        <v>1</v>
      </c>
    </row>
    <row r="20" spans="1:3" x14ac:dyDescent="0.2">
      <c r="A20">
        <v>4006</v>
      </c>
      <c r="B20" t="s">
        <v>68</v>
      </c>
      <c r="C20">
        <v>9</v>
      </c>
    </row>
    <row r="21" spans="1:3" x14ac:dyDescent="0.2">
      <c r="A21">
        <v>4007</v>
      </c>
      <c r="B21" t="s">
        <v>68</v>
      </c>
      <c r="C21">
        <v>2</v>
      </c>
    </row>
    <row r="22" spans="1:3" x14ac:dyDescent="0.2">
      <c r="A22">
        <v>4008</v>
      </c>
      <c r="B22" t="s">
        <v>68</v>
      </c>
      <c r="C22">
        <v>2</v>
      </c>
    </row>
    <row r="23" spans="1:3" x14ac:dyDescent="0.2">
      <c r="A23">
        <v>4010</v>
      </c>
      <c r="B23" t="s">
        <v>68</v>
      </c>
      <c r="C23">
        <v>2</v>
      </c>
    </row>
    <row r="24" spans="1:3" x14ac:dyDescent="0.2">
      <c r="A24">
        <v>4012</v>
      </c>
      <c r="B24" t="s">
        <v>68</v>
      </c>
      <c r="C24">
        <v>2</v>
      </c>
    </row>
    <row r="25" spans="1:3" x14ac:dyDescent="0.2">
      <c r="A25">
        <v>2002</v>
      </c>
      <c r="B25" t="s">
        <v>68</v>
      </c>
      <c r="C25">
        <v>24</v>
      </c>
    </row>
    <row r="26" spans="1:3" x14ac:dyDescent="0.2">
      <c r="A26">
        <v>2003</v>
      </c>
      <c r="B26" t="s">
        <v>68</v>
      </c>
      <c r="C26">
        <v>36</v>
      </c>
    </row>
    <row r="27" spans="1:3" x14ac:dyDescent="0.2">
      <c r="A27">
        <v>2004</v>
      </c>
      <c r="B27" t="s">
        <v>68</v>
      </c>
      <c r="C27">
        <v>26</v>
      </c>
    </row>
    <row r="28" spans="1:3" x14ac:dyDescent="0.2">
      <c r="A28">
        <v>2006</v>
      </c>
      <c r="B28" t="s">
        <v>68</v>
      </c>
      <c r="C28">
        <v>6</v>
      </c>
    </row>
    <row r="29" spans="1:3" x14ac:dyDescent="0.2">
      <c r="A29">
        <v>2009</v>
      </c>
      <c r="B29" t="s">
        <v>68</v>
      </c>
      <c r="C29">
        <v>12</v>
      </c>
    </row>
    <row r="30" spans="1:3" x14ac:dyDescent="0.2">
      <c r="A30">
        <v>2011</v>
      </c>
      <c r="B30" t="s">
        <v>68</v>
      </c>
      <c r="C30">
        <v>30</v>
      </c>
    </row>
    <row r="31" spans="1:3" x14ac:dyDescent="0.2">
      <c r="A31">
        <v>2012</v>
      </c>
      <c r="B31" t="s">
        <v>68</v>
      </c>
      <c r="C31">
        <v>10</v>
      </c>
    </row>
    <row r="32" spans="1:3" x14ac:dyDescent="0.2">
      <c r="A32">
        <v>2016</v>
      </c>
      <c r="B32" t="s">
        <v>68</v>
      </c>
      <c r="C32">
        <v>19</v>
      </c>
    </row>
    <row r="33" spans="1:3" x14ac:dyDescent="0.2">
      <c r="A33">
        <v>2017</v>
      </c>
      <c r="B33" t="s">
        <v>68</v>
      </c>
      <c r="C33">
        <v>13</v>
      </c>
    </row>
    <row r="34" spans="1:3" x14ac:dyDescent="0.2">
      <c r="A34">
        <v>2019</v>
      </c>
      <c r="B34" t="s">
        <v>68</v>
      </c>
      <c r="C34">
        <v>22</v>
      </c>
    </row>
    <row r="35" spans="1:3" x14ac:dyDescent="0.2">
      <c r="A35">
        <v>2022</v>
      </c>
      <c r="B35" t="s">
        <v>68</v>
      </c>
      <c r="C35">
        <v>7</v>
      </c>
    </row>
    <row r="36" spans="1:3" x14ac:dyDescent="0.2">
      <c r="A36">
        <v>2023</v>
      </c>
      <c r="B36" t="s">
        <v>68</v>
      </c>
      <c r="C36">
        <v>8</v>
      </c>
    </row>
    <row r="37" spans="1:3" x14ac:dyDescent="0.2">
      <c r="A37">
        <v>31001</v>
      </c>
      <c r="B37" t="s">
        <v>68</v>
      </c>
      <c r="C37">
        <v>10</v>
      </c>
    </row>
    <row r="38" spans="1:3" x14ac:dyDescent="0.2">
      <c r="A38">
        <v>31002</v>
      </c>
      <c r="B38" t="s">
        <v>68</v>
      </c>
      <c r="C38">
        <v>12</v>
      </c>
    </row>
    <row r="39" spans="1:3" x14ac:dyDescent="0.2">
      <c r="A39">
        <v>31004</v>
      </c>
      <c r="B39" t="s">
        <v>68</v>
      </c>
      <c r="C39">
        <v>1</v>
      </c>
    </row>
    <row r="40" spans="1:3" x14ac:dyDescent="0.2">
      <c r="A40">
        <v>50001</v>
      </c>
      <c r="B40" t="s">
        <v>68</v>
      </c>
      <c r="C40">
        <v>61</v>
      </c>
    </row>
    <row r="41" spans="1:3" x14ac:dyDescent="0.2">
      <c r="A41">
        <v>50002</v>
      </c>
      <c r="B41" t="s">
        <v>68</v>
      </c>
      <c r="C41">
        <v>4</v>
      </c>
    </row>
    <row r="42" spans="1:3" x14ac:dyDescent="0.2">
      <c r="A42">
        <v>50006</v>
      </c>
      <c r="B42" t="s">
        <v>68</v>
      </c>
      <c r="C42">
        <v>17</v>
      </c>
    </row>
    <row r="43" spans="1:3" x14ac:dyDescent="0.2">
      <c r="A43">
        <v>50007</v>
      </c>
      <c r="B43" t="s">
        <v>68</v>
      </c>
      <c r="C43">
        <v>47</v>
      </c>
    </row>
    <row r="44" spans="1:3" x14ac:dyDescent="0.2">
      <c r="A44">
        <v>50015</v>
      </c>
      <c r="B44" t="s">
        <v>68</v>
      </c>
      <c r="C44">
        <v>28</v>
      </c>
    </row>
    <row r="45" spans="1:3" x14ac:dyDescent="0.2">
      <c r="A45">
        <v>50021</v>
      </c>
      <c r="B45" t="s">
        <v>68</v>
      </c>
      <c r="C45">
        <v>13</v>
      </c>
    </row>
    <row r="46" spans="1:3" x14ac:dyDescent="0.2">
      <c r="A46">
        <v>50028</v>
      </c>
      <c r="B46" t="s">
        <v>68</v>
      </c>
      <c r="C46">
        <v>24</v>
      </c>
    </row>
    <row r="47" spans="1:3" x14ac:dyDescent="0.2">
      <c r="A47">
        <v>50029</v>
      </c>
      <c r="B47" t="s">
        <v>68</v>
      </c>
      <c r="C47">
        <v>5</v>
      </c>
    </row>
    <row r="48" spans="1:3" x14ac:dyDescent="0.2">
      <c r="A48">
        <v>50032</v>
      </c>
      <c r="B48" t="s">
        <v>68</v>
      </c>
      <c r="C48">
        <v>4</v>
      </c>
    </row>
    <row r="49" spans="1:3" x14ac:dyDescent="0.2">
      <c r="A49">
        <v>50056</v>
      </c>
      <c r="B49" t="s">
        <v>68</v>
      </c>
      <c r="C49">
        <v>11</v>
      </c>
    </row>
    <row r="50" spans="1:3" x14ac:dyDescent="0.2">
      <c r="A50">
        <v>50057</v>
      </c>
      <c r="B50" t="s">
        <v>68</v>
      </c>
      <c r="C50">
        <v>18</v>
      </c>
    </row>
    <row r="51" spans="1:3" x14ac:dyDescent="0.2">
      <c r="A51">
        <v>50063</v>
      </c>
      <c r="B51" t="s">
        <v>68</v>
      </c>
      <c r="C51">
        <v>21</v>
      </c>
    </row>
    <row r="52" spans="1:3" x14ac:dyDescent="0.2">
      <c r="A52">
        <v>50101</v>
      </c>
      <c r="B52" t="s">
        <v>68</v>
      </c>
      <c r="C52">
        <v>15</v>
      </c>
    </row>
    <row r="53" spans="1:3" x14ac:dyDescent="0.2">
      <c r="A53">
        <v>50201</v>
      </c>
      <c r="B53" t="s">
        <v>68</v>
      </c>
      <c r="C53">
        <v>50</v>
      </c>
    </row>
    <row r="54" spans="1:3" x14ac:dyDescent="0.2">
      <c r="A54">
        <v>50203</v>
      </c>
      <c r="B54" t="s">
        <v>68</v>
      </c>
      <c r="C54">
        <v>34</v>
      </c>
    </row>
    <row r="55" spans="1:3" x14ac:dyDescent="0.2">
      <c r="A55">
        <v>50219</v>
      </c>
      <c r="B55" t="s">
        <v>68</v>
      </c>
      <c r="C55">
        <v>48</v>
      </c>
    </row>
    <row r="56" spans="1:3" x14ac:dyDescent="0.2">
      <c r="A56">
        <v>50238</v>
      </c>
      <c r="B56" t="s">
        <v>68</v>
      </c>
      <c r="C56">
        <v>19</v>
      </c>
    </row>
    <row r="57" spans="1:3" x14ac:dyDescent="0.2">
      <c r="A57">
        <v>50300</v>
      </c>
      <c r="B57" t="s">
        <v>68</v>
      </c>
      <c r="C57">
        <v>4</v>
      </c>
    </row>
    <row r="58" spans="1:3" x14ac:dyDescent="0.2">
      <c r="A58">
        <v>51001</v>
      </c>
      <c r="B58" t="s">
        <v>68</v>
      </c>
      <c r="C58">
        <v>5</v>
      </c>
    </row>
    <row r="59" spans="1:3" x14ac:dyDescent="0.2">
      <c r="A59">
        <v>51002</v>
      </c>
      <c r="B59" t="s">
        <v>68</v>
      </c>
      <c r="C59">
        <v>3</v>
      </c>
    </row>
    <row r="60" spans="1:3" x14ac:dyDescent="0.2">
      <c r="A60">
        <v>51003</v>
      </c>
      <c r="B60" t="s">
        <v>68</v>
      </c>
      <c r="C60">
        <v>1</v>
      </c>
    </row>
    <row r="61" spans="1:3" x14ac:dyDescent="0.2">
      <c r="A61">
        <v>51004</v>
      </c>
      <c r="B61" t="s">
        <v>68</v>
      </c>
      <c r="C61">
        <v>59</v>
      </c>
    </row>
    <row r="62" spans="1:3" x14ac:dyDescent="0.2">
      <c r="A62">
        <v>51007</v>
      </c>
      <c r="B62" t="s">
        <v>68</v>
      </c>
      <c r="C62">
        <v>14</v>
      </c>
    </row>
    <row r="63" spans="1:3" x14ac:dyDescent="0.2">
      <c r="A63">
        <v>51008</v>
      </c>
      <c r="B63" t="s">
        <v>68</v>
      </c>
      <c r="C63">
        <v>3</v>
      </c>
    </row>
    <row r="64" spans="1:3" x14ac:dyDescent="0.2">
      <c r="A64">
        <v>51012</v>
      </c>
      <c r="B64" t="s">
        <v>68</v>
      </c>
      <c r="C64">
        <v>7</v>
      </c>
    </row>
    <row r="65" spans="1:3" x14ac:dyDescent="0.2">
      <c r="A65">
        <v>51013</v>
      </c>
      <c r="B65" t="s">
        <v>68</v>
      </c>
      <c r="C65">
        <v>21</v>
      </c>
    </row>
    <row r="66" spans="1:3" x14ac:dyDescent="0.2">
      <c r="A66">
        <v>51024</v>
      </c>
      <c r="B66" t="s">
        <v>68</v>
      </c>
      <c r="C66">
        <v>13</v>
      </c>
    </row>
    <row r="67" spans="1:3" x14ac:dyDescent="0.2">
      <c r="A67">
        <v>51025</v>
      </c>
      <c r="B67" t="s">
        <v>68</v>
      </c>
      <c r="C67">
        <v>9</v>
      </c>
    </row>
    <row r="68" spans="1:3" x14ac:dyDescent="0.2">
      <c r="A68">
        <v>51027</v>
      </c>
      <c r="B68" t="s">
        <v>68</v>
      </c>
      <c r="C68">
        <v>5</v>
      </c>
    </row>
    <row r="69" spans="1:3" x14ac:dyDescent="0.2">
      <c r="A69">
        <v>51033</v>
      </c>
      <c r="B69" t="s">
        <v>68</v>
      </c>
      <c r="C69">
        <v>38</v>
      </c>
    </row>
    <row r="70" spans="1:3" x14ac:dyDescent="0.2">
      <c r="A70">
        <v>51034</v>
      </c>
      <c r="B70" t="s">
        <v>68</v>
      </c>
      <c r="C70">
        <v>26</v>
      </c>
    </row>
    <row r="71" spans="1:3" x14ac:dyDescent="0.2">
      <c r="A71">
        <v>51035</v>
      </c>
      <c r="B71" t="s">
        <v>68</v>
      </c>
      <c r="C71">
        <v>15</v>
      </c>
    </row>
    <row r="72" spans="1:3" x14ac:dyDescent="0.2">
      <c r="A72">
        <v>51037</v>
      </c>
      <c r="B72" t="s">
        <v>68</v>
      </c>
      <c r="C72">
        <v>15</v>
      </c>
    </row>
    <row r="73" spans="1:3" x14ac:dyDescent="0.2">
      <c r="A73">
        <v>51045</v>
      </c>
      <c r="B73" t="s">
        <v>68</v>
      </c>
      <c r="C73">
        <v>18</v>
      </c>
    </row>
    <row r="74" spans="1:3" x14ac:dyDescent="0.2">
      <c r="A74">
        <v>51049</v>
      </c>
      <c r="B74" t="s">
        <v>68</v>
      </c>
      <c r="C74">
        <v>3</v>
      </c>
    </row>
    <row r="75" spans="1:3" x14ac:dyDescent="0.2">
      <c r="A75">
        <v>51051</v>
      </c>
      <c r="B75" t="s">
        <v>68</v>
      </c>
      <c r="C75">
        <v>21</v>
      </c>
    </row>
    <row r="76" spans="1:3" x14ac:dyDescent="0.2">
      <c r="A76">
        <v>51052</v>
      </c>
      <c r="B76" t="s">
        <v>68</v>
      </c>
      <c r="C76">
        <v>27</v>
      </c>
    </row>
    <row r="77" spans="1:3" x14ac:dyDescent="0.2">
      <c r="A77">
        <v>51053</v>
      </c>
      <c r="B77" t="s">
        <v>68</v>
      </c>
      <c r="C77">
        <v>8</v>
      </c>
    </row>
    <row r="78" spans="1:3" x14ac:dyDescent="0.2">
      <c r="A78">
        <v>51055</v>
      </c>
      <c r="B78" t="s">
        <v>68</v>
      </c>
      <c r="C78">
        <v>11</v>
      </c>
    </row>
    <row r="79" spans="1:3" x14ac:dyDescent="0.2">
      <c r="A79">
        <v>51061</v>
      </c>
      <c r="B79" t="s">
        <v>68</v>
      </c>
      <c r="C79">
        <v>6</v>
      </c>
    </row>
    <row r="80" spans="1:3" x14ac:dyDescent="0.2">
      <c r="A80">
        <v>51066</v>
      </c>
      <c r="B80" t="s">
        <v>68</v>
      </c>
      <c r="C80">
        <v>24</v>
      </c>
    </row>
    <row r="81" spans="1:3" x14ac:dyDescent="0.2">
      <c r="A81">
        <v>51070</v>
      </c>
      <c r="B81" t="s">
        <v>68</v>
      </c>
      <c r="C81">
        <v>20</v>
      </c>
    </row>
    <row r="82" spans="1:3" x14ac:dyDescent="0.2">
      <c r="A82">
        <v>51076</v>
      </c>
      <c r="B82" t="s">
        <v>68</v>
      </c>
      <c r="C82">
        <v>21</v>
      </c>
    </row>
    <row r="83" spans="1:3" x14ac:dyDescent="0.2">
      <c r="A83">
        <v>51078</v>
      </c>
      <c r="B83" t="s">
        <v>68</v>
      </c>
      <c r="C83">
        <v>26</v>
      </c>
    </row>
    <row r="84" spans="1:3" x14ac:dyDescent="0.2">
      <c r="A84">
        <v>51082</v>
      </c>
      <c r="B84" t="s">
        <v>68</v>
      </c>
      <c r="C84">
        <v>24</v>
      </c>
    </row>
    <row r="85" spans="1:3" x14ac:dyDescent="0.2">
      <c r="A85">
        <v>51085</v>
      </c>
      <c r="B85" t="s">
        <v>68</v>
      </c>
      <c r="C85">
        <v>25</v>
      </c>
    </row>
    <row r="86" spans="1:3" x14ac:dyDescent="0.2">
      <c r="A86">
        <v>51100</v>
      </c>
      <c r="B86" t="s">
        <v>68</v>
      </c>
      <c r="C86">
        <v>15</v>
      </c>
    </row>
    <row r="87" spans="1:3" x14ac:dyDescent="0.2">
      <c r="A87">
        <v>52005</v>
      </c>
      <c r="B87" t="s">
        <v>68</v>
      </c>
      <c r="C87">
        <v>7</v>
      </c>
    </row>
    <row r="88" spans="1:3" x14ac:dyDescent="0.2">
      <c r="A88">
        <v>52009</v>
      </c>
      <c r="B88" t="s">
        <v>68</v>
      </c>
      <c r="C88">
        <v>14</v>
      </c>
    </row>
    <row r="89" spans="1:3" x14ac:dyDescent="0.2">
      <c r="A89">
        <v>52017</v>
      </c>
      <c r="B89" t="s">
        <v>68</v>
      </c>
      <c r="C89">
        <v>21</v>
      </c>
    </row>
    <row r="90" spans="1:3" x14ac:dyDescent="0.2">
      <c r="A90">
        <v>52020</v>
      </c>
      <c r="B90" t="s">
        <v>68</v>
      </c>
      <c r="C90">
        <v>29</v>
      </c>
    </row>
    <row r="91" spans="1:3" x14ac:dyDescent="0.2">
      <c r="A91">
        <v>52022</v>
      </c>
      <c r="B91" t="s">
        <v>68</v>
      </c>
      <c r="C91">
        <v>10</v>
      </c>
    </row>
    <row r="92" spans="1:3" x14ac:dyDescent="0.2">
      <c r="A92">
        <v>52041</v>
      </c>
      <c r="B92" t="s">
        <v>68</v>
      </c>
      <c r="C92">
        <v>9</v>
      </c>
    </row>
    <row r="93" spans="1:3" x14ac:dyDescent="0.2">
      <c r="A93">
        <v>52042</v>
      </c>
      <c r="B93" t="s">
        <v>68</v>
      </c>
      <c r="C93">
        <v>16</v>
      </c>
    </row>
    <row r="94" spans="1:3" x14ac:dyDescent="0.2">
      <c r="A94">
        <v>52044</v>
      </c>
      <c r="B94" t="s">
        <v>68</v>
      </c>
      <c r="C94">
        <v>23</v>
      </c>
    </row>
    <row r="95" spans="1:3" x14ac:dyDescent="0.2">
      <c r="A95">
        <v>52050</v>
      </c>
      <c r="B95" t="s">
        <v>68</v>
      </c>
      <c r="C95">
        <v>9</v>
      </c>
    </row>
    <row r="96" spans="1:3" x14ac:dyDescent="0.2">
      <c r="A96">
        <v>52059</v>
      </c>
      <c r="B96" t="s">
        <v>68</v>
      </c>
      <c r="C96">
        <v>17</v>
      </c>
    </row>
    <row r="97" spans="1:3" x14ac:dyDescent="0.2">
      <c r="A97">
        <v>52063</v>
      </c>
      <c r="B97" t="s">
        <v>68</v>
      </c>
      <c r="C97">
        <v>15</v>
      </c>
    </row>
    <row r="98" spans="1:3" x14ac:dyDescent="0.2">
      <c r="A98">
        <v>52064</v>
      </c>
      <c r="B98" t="s">
        <v>68</v>
      </c>
      <c r="C98">
        <v>33</v>
      </c>
    </row>
    <row r="99" spans="1:3" x14ac:dyDescent="0.2">
      <c r="A99">
        <v>52065</v>
      </c>
      <c r="B99" t="s">
        <v>68</v>
      </c>
      <c r="C99">
        <v>17</v>
      </c>
    </row>
    <row r="100" spans="1:3" x14ac:dyDescent="0.2">
      <c r="A100">
        <v>52069</v>
      </c>
      <c r="B100" t="s">
        <v>68</v>
      </c>
      <c r="C100">
        <v>13</v>
      </c>
    </row>
    <row r="101" spans="1:3" x14ac:dyDescent="0.2">
      <c r="A101">
        <v>52072</v>
      </c>
      <c r="B101" t="s">
        <v>68</v>
      </c>
      <c r="C101">
        <v>33</v>
      </c>
    </row>
    <row r="102" spans="1:3" x14ac:dyDescent="0.2">
      <c r="A102">
        <v>52073</v>
      </c>
      <c r="B102" t="s">
        <v>68</v>
      </c>
      <c r="C102">
        <v>12</v>
      </c>
    </row>
    <row r="103" spans="1:3" x14ac:dyDescent="0.2">
      <c r="A103">
        <v>52074</v>
      </c>
      <c r="B103" t="s">
        <v>68</v>
      </c>
      <c r="C103">
        <v>9</v>
      </c>
    </row>
    <row r="104" spans="1:3" x14ac:dyDescent="0.2">
      <c r="A104">
        <v>52075</v>
      </c>
      <c r="B104" t="s">
        <v>68</v>
      </c>
      <c r="C104">
        <v>12</v>
      </c>
    </row>
    <row r="105" spans="1:3" x14ac:dyDescent="0.2">
      <c r="A105">
        <v>52079</v>
      </c>
      <c r="B105" t="s">
        <v>68</v>
      </c>
      <c r="C105">
        <v>29</v>
      </c>
    </row>
    <row r="106" spans="1:3" x14ac:dyDescent="0.2">
      <c r="A106">
        <v>52081</v>
      </c>
      <c r="B106" t="s">
        <v>68</v>
      </c>
      <c r="C106">
        <v>9</v>
      </c>
    </row>
    <row r="107" spans="1:3" x14ac:dyDescent="0.2">
      <c r="A107">
        <v>52083</v>
      </c>
      <c r="B107" t="s">
        <v>68</v>
      </c>
      <c r="C107">
        <v>15</v>
      </c>
    </row>
    <row r="108" spans="1:3" x14ac:dyDescent="0.2">
      <c r="A108">
        <v>52086</v>
      </c>
      <c r="B108" t="s">
        <v>68</v>
      </c>
      <c r="C108">
        <v>14</v>
      </c>
    </row>
    <row r="109" spans="1:3" x14ac:dyDescent="0.2">
      <c r="A109">
        <v>52090</v>
      </c>
      <c r="B109" t="s">
        <v>68</v>
      </c>
      <c r="C109">
        <v>7</v>
      </c>
    </row>
    <row r="110" spans="1:3" x14ac:dyDescent="0.2">
      <c r="A110">
        <v>52102</v>
      </c>
      <c r="B110" t="s">
        <v>68</v>
      </c>
      <c r="C110">
        <v>13</v>
      </c>
    </row>
    <row r="111" spans="1:3" x14ac:dyDescent="0.2">
      <c r="A111">
        <v>53001</v>
      </c>
      <c r="B111" t="s">
        <v>68</v>
      </c>
      <c r="C111">
        <v>8</v>
      </c>
    </row>
    <row r="112" spans="1:3" x14ac:dyDescent="0.2">
      <c r="A112">
        <v>53002</v>
      </c>
      <c r="B112" t="s">
        <v>68</v>
      </c>
      <c r="C112">
        <v>3</v>
      </c>
    </row>
    <row r="113" spans="1:3" x14ac:dyDescent="0.2">
      <c r="A113">
        <v>53010</v>
      </c>
      <c r="B113" t="s">
        <v>68</v>
      </c>
      <c r="C113">
        <v>5</v>
      </c>
    </row>
    <row r="114" spans="1:3" x14ac:dyDescent="0.2">
      <c r="A114">
        <v>53011</v>
      </c>
      <c r="B114" t="s">
        <v>68</v>
      </c>
      <c r="C114">
        <v>12</v>
      </c>
    </row>
    <row r="115" spans="1:3" x14ac:dyDescent="0.2">
      <c r="A115">
        <v>53030</v>
      </c>
      <c r="B115" t="s">
        <v>68</v>
      </c>
      <c r="C115">
        <v>30</v>
      </c>
    </row>
    <row r="116" spans="1:3" x14ac:dyDescent="0.2">
      <c r="A116">
        <v>53031</v>
      </c>
      <c r="B116" t="s">
        <v>68</v>
      </c>
      <c r="C116">
        <v>18</v>
      </c>
    </row>
    <row r="117" spans="1:3" x14ac:dyDescent="0.2">
      <c r="A117">
        <v>53040</v>
      </c>
      <c r="B117" t="s">
        <v>68</v>
      </c>
      <c r="C117">
        <v>23</v>
      </c>
    </row>
    <row r="118" spans="1:3" x14ac:dyDescent="0.2">
      <c r="A118">
        <v>53046</v>
      </c>
      <c r="B118" t="s">
        <v>68</v>
      </c>
      <c r="C118">
        <v>18</v>
      </c>
    </row>
    <row r="119" spans="1:3" x14ac:dyDescent="0.2">
      <c r="A119">
        <v>53047</v>
      </c>
      <c r="B119" t="s">
        <v>68</v>
      </c>
      <c r="C119">
        <v>7</v>
      </c>
    </row>
    <row r="120" spans="1:3" x14ac:dyDescent="0.2">
      <c r="A120">
        <v>53048</v>
      </c>
      <c r="B120" t="s">
        <v>68</v>
      </c>
      <c r="C120">
        <v>7</v>
      </c>
    </row>
    <row r="121" spans="1:3" x14ac:dyDescent="0.2">
      <c r="A121">
        <v>53058</v>
      </c>
      <c r="B121" t="s">
        <v>68</v>
      </c>
      <c r="C121">
        <v>4</v>
      </c>
    </row>
    <row r="122" spans="1:3" x14ac:dyDescent="0.2">
      <c r="A122">
        <v>53062</v>
      </c>
      <c r="B122" t="s">
        <v>68</v>
      </c>
      <c r="C122">
        <v>16</v>
      </c>
    </row>
    <row r="123" spans="1:3" x14ac:dyDescent="0.2">
      <c r="A123">
        <v>53505</v>
      </c>
      <c r="B123" t="s">
        <v>68</v>
      </c>
      <c r="C123">
        <v>7</v>
      </c>
    </row>
    <row r="124" spans="1:3" x14ac:dyDescent="0.2">
      <c r="A124">
        <v>5001</v>
      </c>
      <c r="B124" t="s">
        <v>68</v>
      </c>
      <c r="C124">
        <v>15</v>
      </c>
    </row>
    <row r="125" spans="1:3" x14ac:dyDescent="0.2">
      <c r="A125">
        <v>5002</v>
      </c>
      <c r="B125" t="s">
        <v>68</v>
      </c>
      <c r="C125">
        <v>20</v>
      </c>
    </row>
    <row r="126" spans="1:3" x14ac:dyDescent="0.2">
      <c r="A126">
        <v>5003</v>
      </c>
      <c r="B126" t="s">
        <v>68</v>
      </c>
      <c r="C126">
        <v>2</v>
      </c>
    </row>
    <row r="127" spans="1:3" x14ac:dyDescent="0.2">
      <c r="A127">
        <v>5004</v>
      </c>
      <c r="B127" t="s">
        <v>68</v>
      </c>
      <c r="C127">
        <v>20</v>
      </c>
    </row>
    <row r="128" spans="1:3" x14ac:dyDescent="0.2">
      <c r="A128">
        <v>5006</v>
      </c>
      <c r="B128" t="s">
        <v>68</v>
      </c>
      <c r="C128">
        <v>2</v>
      </c>
    </row>
    <row r="129" spans="1:3" x14ac:dyDescent="0.2">
      <c r="A129">
        <v>5019</v>
      </c>
      <c r="B129" t="s">
        <v>68</v>
      </c>
      <c r="C129">
        <v>3</v>
      </c>
    </row>
    <row r="130" spans="1:3" x14ac:dyDescent="0.2">
      <c r="A130">
        <v>5020</v>
      </c>
      <c r="B130" t="s">
        <v>68</v>
      </c>
      <c r="C130">
        <v>1</v>
      </c>
    </row>
    <row r="131" spans="1:3" x14ac:dyDescent="0.2">
      <c r="A131">
        <v>5022</v>
      </c>
      <c r="B131" t="s">
        <v>68</v>
      </c>
      <c r="C131">
        <v>1</v>
      </c>
    </row>
    <row r="132" spans="1:3" x14ac:dyDescent="0.2">
      <c r="A132">
        <v>5023</v>
      </c>
      <c r="B132" t="s">
        <v>68</v>
      </c>
      <c r="C132">
        <v>4</v>
      </c>
    </row>
    <row r="133" spans="1:3" x14ac:dyDescent="0.2">
      <c r="A133">
        <v>5025</v>
      </c>
      <c r="B133" t="s">
        <v>68</v>
      </c>
      <c r="C133">
        <v>2</v>
      </c>
    </row>
    <row r="134" spans="1:3" x14ac:dyDescent="0.2">
      <c r="A134">
        <v>5026</v>
      </c>
      <c r="B134" t="s">
        <v>68</v>
      </c>
      <c r="C134">
        <v>3</v>
      </c>
    </row>
    <row r="135" spans="1:3" x14ac:dyDescent="0.2">
      <c r="A135">
        <v>5027</v>
      </c>
      <c r="B135" t="s">
        <v>68</v>
      </c>
      <c r="C135">
        <v>3</v>
      </c>
    </row>
    <row r="136" spans="1:3" x14ac:dyDescent="0.2">
      <c r="A136">
        <v>5028</v>
      </c>
      <c r="B136" t="s">
        <v>68</v>
      </c>
      <c r="C136">
        <v>2</v>
      </c>
    </row>
    <row r="137" spans="1:3" x14ac:dyDescent="0.2">
      <c r="A137">
        <v>6001</v>
      </c>
      <c r="B137" t="s">
        <v>68</v>
      </c>
      <c r="C137">
        <v>12</v>
      </c>
    </row>
    <row r="138" spans="1:3" x14ac:dyDescent="0.2">
      <c r="A138">
        <v>6004</v>
      </c>
      <c r="B138" t="s">
        <v>68</v>
      </c>
      <c r="C138">
        <v>2</v>
      </c>
    </row>
    <row r="139" spans="1:3" x14ac:dyDescent="0.2">
      <c r="A139">
        <v>6006</v>
      </c>
      <c r="B139" t="s">
        <v>68</v>
      </c>
      <c r="C139">
        <v>3</v>
      </c>
    </row>
    <row r="140" spans="1:3" x14ac:dyDescent="0.2">
      <c r="A140">
        <v>6007</v>
      </c>
      <c r="B140" t="s">
        <v>68</v>
      </c>
      <c r="C140">
        <v>3</v>
      </c>
    </row>
    <row r="141" spans="1:3" x14ac:dyDescent="0.2">
      <c r="A141">
        <v>6009</v>
      </c>
      <c r="B141" t="s">
        <v>68</v>
      </c>
      <c r="C141">
        <v>1</v>
      </c>
    </row>
    <row r="142" spans="1:3" x14ac:dyDescent="0.2">
      <c r="A142">
        <v>6010</v>
      </c>
      <c r="B142" t="s">
        <v>68</v>
      </c>
      <c r="C142">
        <v>3</v>
      </c>
    </row>
    <row r="143" spans="1:3" x14ac:dyDescent="0.2">
      <c r="A143">
        <v>6011</v>
      </c>
      <c r="B143" t="s">
        <v>68</v>
      </c>
      <c r="C143">
        <v>2</v>
      </c>
    </row>
    <row r="144" spans="1:3" x14ac:dyDescent="0.2">
      <c r="A144">
        <v>6013</v>
      </c>
      <c r="B144" t="s">
        <v>68</v>
      </c>
      <c r="C144">
        <v>1</v>
      </c>
    </row>
    <row r="145" spans="1:3" x14ac:dyDescent="0.2">
      <c r="A145">
        <v>6015</v>
      </c>
      <c r="B145" t="s">
        <v>68</v>
      </c>
      <c r="C145">
        <v>7</v>
      </c>
    </row>
    <row r="146" spans="1:3" x14ac:dyDescent="0.2">
      <c r="A146">
        <v>7001</v>
      </c>
      <c r="B146" t="s">
        <v>68</v>
      </c>
      <c r="C146">
        <v>5</v>
      </c>
    </row>
    <row r="147" spans="1:3" x14ac:dyDescent="0.2">
      <c r="A147">
        <v>7006</v>
      </c>
      <c r="B147" t="s">
        <v>68</v>
      </c>
      <c r="C147">
        <v>1</v>
      </c>
    </row>
    <row r="148" spans="1:3" x14ac:dyDescent="0.2">
      <c r="A148">
        <v>7016</v>
      </c>
      <c r="B148" t="s">
        <v>68</v>
      </c>
      <c r="C148">
        <v>2</v>
      </c>
    </row>
    <row r="149" spans="1:3" x14ac:dyDescent="0.2">
      <c r="A149">
        <v>8001</v>
      </c>
      <c r="B149" t="s">
        <v>68</v>
      </c>
      <c r="C149">
        <v>19</v>
      </c>
    </row>
    <row r="150" spans="1:3" x14ac:dyDescent="0.2">
      <c r="A150">
        <v>8004</v>
      </c>
      <c r="B150" t="s">
        <v>68</v>
      </c>
      <c r="C150">
        <v>2</v>
      </c>
    </row>
    <row r="151" spans="1:3" x14ac:dyDescent="0.2">
      <c r="A151">
        <v>8007</v>
      </c>
      <c r="B151" t="s">
        <v>68</v>
      </c>
      <c r="C151">
        <v>2</v>
      </c>
    </row>
    <row r="152" spans="1:3" x14ac:dyDescent="0.2">
      <c r="A152">
        <v>8009</v>
      </c>
      <c r="B152" t="s">
        <v>68</v>
      </c>
      <c r="C152">
        <v>5</v>
      </c>
    </row>
    <row r="153" spans="1:3" x14ac:dyDescent="0.2">
      <c r="A153">
        <v>8016</v>
      </c>
      <c r="B153" t="s">
        <v>68</v>
      </c>
      <c r="C153">
        <v>3</v>
      </c>
    </row>
    <row r="154" spans="1:3" x14ac:dyDescent="0.2">
      <c r="A154">
        <v>8017</v>
      </c>
      <c r="B154" t="s">
        <v>68</v>
      </c>
      <c r="C154">
        <v>7</v>
      </c>
    </row>
    <row r="155" spans="1:3" x14ac:dyDescent="0.2">
      <c r="A155">
        <v>8018</v>
      </c>
      <c r="B155" t="s">
        <v>68</v>
      </c>
      <c r="C155">
        <v>2</v>
      </c>
    </row>
    <row r="156" spans="1:3" x14ac:dyDescent="0.2">
      <c r="A156">
        <v>9001</v>
      </c>
      <c r="B156" t="s">
        <v>68</v>
      </c>
      <c r="C156">
        <v>17</v>
      </c>
    </row>
    <row r="157" spans="1:3" x14ac:dyDescent="0.2">
      <c r="A157">
        <v>9004</v>
      </c>
      <c r="B157" t="s">
        <v>68</v>
      </c>
      <c r="C157">
        <v>11</v>
      </c>
    </row>
    <row r="158" spans="1:3" x14ac:dyDescent="0.2">
      <c r="A158">
        <v>9005</v>
      </c>
      <c r="B158" t="s">
        <v>68</v>
      </c>
      <c r="C158">
        <v>1</v>
      </c>
    </row>
    <row r="159" spans="1:3" x14ac:dyDescent="0.2">
      <c r="A159">
        <v>9008</v>
      </c>
      <c r="B159" t="s">
        <v>68</v>
      </c>
      <c r="C159">
        <v>2</v>
      </c>
    </row>
    <row r="160" spans="1:3" x14ac:dyDescent="0.2">
      <c r="A160">
        <v>9013</v>
      </c>
      <c r="B160" t="s">
        <v>68</v>
      </c>
      <c r="C160">
        <v>2</v>
      </c>
    </row>
    <row r="161" spans="1:3" x14ac:dyDescent="0.2">
      <c r="A161">
        <v>9015</v>
      </c>
      <c r="B161" t="s">
        <v>68</v>
      </c>
      <c r="C161">
        <v>9</v>
      </c>
    </row>
    <row r="162" spans="1:3" x14ac:dyDescent="0.2">
      <c r="A162">
        <v>10002</v>
      </c>
      <c r="B162" t="s">
        <v>68</v>
      </c>
      <c r="C162">
        <v>13</v>
      </c>
    </row>
    <row r="163" spans="1:3" x14ac:dyDescent="0.2">
      <c r="A163">
        <v>10004</v>
      </c>
      <c r="B163" t="s">
        <v>68</v>
      </c>
      <c r="C163">
        <v>3</v>
      </c>
    </row>
    <row r="164" spans="1:3" x14ac:dyDescent="0.2">
      <c r="A164">
        <v>10005</v>
      </c>
      <c r="B164" t="s">
        <v>68</v>
      </c>
      <c r="C164">
        <v>2</v>
      </c>
    </row>
    <row r="165" spans="1:3" x14ac:dyDescent="0.2">
      <c r="A165">
        <v>10006</v>
      </c>
      <c r="B165" t="s">
        <v>68</v>
      </c>
      <c r="C165">
        <v>3</v>
      </c>
    </row>
    <row r="166" spans="1:3" x14ac:dyDescent="0.2">
      <c r="A166">
        <v>10008</v>
      </c>
      <c r="B166" t="s">
        <v>68</v>
      </c>
      <c r="C166">
        <v>3</v>
      </c>
    </row>
    <row r="167" spans="1:3" x14ac:dyDescent="0.2">
      <c r="A167">
        <v>10010</v>
      </c>
      <c r="B167" t="s">
        <v>68</v>
      </c>
      <c r="C167">
        <v>2</v>
      </c>
    </row>
    <row r="168" spans="1:3" x14ac:dyDescent="0.2">
      <c r="A168">
        <v>10012</v>
      </c>
      <c r="B168" t="s">
        <v>68</v>
      </c>
      <c r="C168">
        <v>3</v>
      </c>
    </row>
    <row r="169" spans="1:3" x14ac:dyDescent="0.2">
      <c r="A169">
        <v>10013</v>
      </c>
      <c r="B169" t="s">
        <v>68</v>
      </c>
      <c r="C169">
        <v>2</v>
      </c>
    </row>
    <row r="170" spans="1:3" x14ac:dyDescent="0.2">
      <c r="A170">
        <v>10015</v>
      </c>
      <c r="B170" t="s">
        <v>68</v>
      </c>
      <c r="C170">
        <v>4</v>
      </c>
    </row>
    <row r="171" spans="1:3" x14ac:dyDescent="0.2">
      <c r="A171">
        <v>10016</v>
      </c>
      <c r="B171" t="s">
        <v>68</v>
      </c>
      <c r="C171">
        <v>1</v>
      </c>
    </row>
    <row r="172" spans="1:3" x14ac:dyDescent="0.2">
      <c r="A172">
        <v>11001</v>
      </c>
      <c r="B172" t="s">
        <v>68</v>
      </c>
      <c r="C172">
        <v>10</v>
      </c>
    </row>
    <row r="173" spans="1:3" x14ac:dyDescent="0.2">
      <c r="A173">
        <v>11008</v>
      </c>
      <c r="B173" t="s">
        <v>68</v>
      </c>
      <c r="C173">
        <v>3</v>
      </c>
    </row>
    <row r="174" spans="1:3" x14ac:dyDescent="0.2">
      <c r="A174">
        <v>11010</v>
      </c>
      <c r="B174" t="s">
        <v>68</v>
      </c>
      <c r="C174">
        <v>2</v>
      </c>
    </row>
    <row r="175" spans="1:3" x14ac:dyDescent="0.2">
      <c r="A175">
        <v>12001</v>
      </c>
      <c r="B175" t="s">
        <v>68</v>
      </c>
      <c r="C175">
        <v>18</v>
      </c>
    </row>
    <row r="176" spans="1:3" x14ac:dyDescent="0.2">
      <c r="A176">
        <v>12002</v>
      </c>
      <c r="B176" t="s">
        <v>68</v>
      </c>
      <c r="C176">
        <v>15</v>
      </c>
    </row>
    <row r="177" spans="1:3" x14ac:dyDescent="0.2">
      <c r="A177">
        <v>12003</v>
      </c>
      <c r="B177" t="s">
        <v>68</v>
      </c>
      <c r="C177">
        <v>7</v>
      </c>
    </row>
    <row r="178" spans="1:3" x14ac:dyDescent="0.2">
      <c r="A178">
        <v>12005</v>
      </c>
      <c r="B178" t="s">
        <v>68</v>
      </c>
      <c r="C178">
        <v>1</v>
      </c>
    </row>
    <row r="179" spans="1:3" x14ac:dyDescent="0.2">
      <c r="A179">
        <v>12006</v>
      </c>
      <c r="B179" t="s">
        <v>68</v>
      </c>
      <c r="C179">
        <v>3</v>
      </c>
    </row>
    <row r="180" spans="1:3" x14ac:dyDescent="0.2">
      <c r="A180">
        <v>12008</v>
      </c>
      <c r="B180" t="s">
        <v>68</v>
      </c>
      <c r="C180">
        <v>2</v>
      </c>
    </row>
    <row r="181" spans="1:3" x14ac:dyDescent="0.2">
      <c r="A181">
        <v>12009</v>
      </c>
      <c r="B181" t="s">
        <v>68</v>
      </c>
      <c r="C181">
        <v>2</v>
      </c>
    </row>
    <row r="182" spans="1:3" x14ac:dyDescent="0.2">
      <c r="A182">
        <v>13001</v>
      </c>
      <c r="B182" t="s">
        <v>68</v>
      </c>
      <c r="C182">
        <v>11</v>
      </c>
    </row>
    <row r="183" spans="1:3" x14ac:dyDescent="0.2">
      <c r="A183">
        <v>13003</v>
      </c>
      <c r="B183" t="s">
        <v>68</v>
      </c>
      <c r="C183">
        <v>3</v>
      </c>
    </row>
    <row r="184" spans="1:3" x14ac:dyDescent="0.2">
      <c r="A184">
        <v>13005</v>
      </c>
      <c r="B184" t="s">
        <v>68</v>
      </c>
      <c r="C184">
        <v>3</v>
      </c>
    </row>
    <row r="185" spans="1:3" x14ac:dyDescent="0.2">
      <c r="A185">
        <v>14001</v>
      </c>
      <c r="B185" t="s">
        <v>68</v>
      </c>
      <c r="C185">
        <v>10</v>
      </c>
    </row>
    <row r="186" spans="1:3" x14ac:dyDescent="0.2">
      <c r="A186">
        <v>14002</v>
      </c>
      <c r="B186" t="s">
        <v>68</v>
      </c>
      <c r="C186">
        <v>2</v>
      </c>
    </row>
    <row r="187" spans="1:3" x14ac:dyDescent="0.2">
      <c r="A187">
        <v>14003</v>
      </c>
      <c r="B187" t="s">
        <v>68</v>
      </c>
      <c r="C187">
        <v>9</v>
      </c>
    </row>
    <row r="188" spans="1:3" x14ac:dyDescent="0.2">
      <c r="A188">
        <v>14006</v>
      </c>
      <c r="B188" t="s">
        <v>68</v>
      </c>
      <c r="C188">
        <v>2</v>
      </c>
    </row>
    <row r="189" spans="1:3" x14ac:dyDescent="0.2">
      <c r="A189">
        <v>14007</v>
      </c>
      <c r="B189" t="s">
        <v>68</v>
      </c>
      <c r="C189">
        <v>3</v>
      </c>
    </row>
    <row r="190" spans="1:3" x14ac:dyDescent="0.2">
      <c r="A190">
        <v>14008</v>
      </c>
      <c r="B190" t="s">
        <v>68</v>
      </c>
      <c r="C190">
        <v>1</v>
      </c>
    </row>
    <row r="191" spans="1:3" x14ac:dyDescent="0.2">
      <c r="A191">
        <v>15001</v>
      </c>
      <c r="B191" t="s">
        <v>68</v>
      </c>
      <c r="C191">
        <v>13</v>
      </c>
    </row>
    <row r="192" spans="1:3" x14ac:dyDescent="0.2">
      <c r="A192">
        <v>15004</v>
      </c>
      <c r="B192" t="s">
        <v>68</v>
      </c>
      <c r="C192">
        <v>3</v>
      </c>
    </row>
    <row r="193" spans="1:3" x14ac:dyDescent="0.2">
      <c r="A193">
        <v>15005</v>
      </c>
      <c r="B193" t="s">
        <v>68</v>
      </c>
      <c r="C193">
        <v>8</v>
      </c>
    </row>
    <row r="194" spans="1:3" x14ac:dyDescent="0.2">
      <c r="A194">
        <v>15007</v>
      </c>
      <c r="B194" t="s">
        <v>68</v>
      </c>
      <c r="C194">
        <v>2</v>
      </c>
    </row>
    <row r="195" spans="1:3" x14ac:dyDescent="0.2">
      <c r="A195">
        <v>15008</v>
      </c>
      <c r="B195" t="s">
        <v>68</v>
      </c>
      <c r="C195">
        <v>1</v>
      </c>
    </row>
    <row r="196" spans="1:3" x14ac:dyDescent="0.2">
      <c r="A196">
        <v>15011</v>
      </c>
      <c r="B196" t="s">
        <v>68</v>
      </c>
      <c r="C196">
        <v>4</v>
      </c>
    </row>
    <row r="197" spans="1:3" x14ac:dyDescent="0.2">
      <c r="A197">
        <v>16001</v>
      </c>
      <c r="B197" t="s">
        <v>68</v>
      </c>
      <c r="C197">
        <v>9</v>
      </c>
    </row>
    <row r="198" spans="1:3" x14ac:dyDescent="0.2">
      <c r="A198">
        <v>16002</v>
      </c>
      <c r="B198" t="s">
        <v>68</v>
      </c>
      <c r="C198">
        <v>6</v>
      </c>
    </row>
    <row r="199" spans="1:3" x14ac:dyDescent="0.2">
      <c r="A199">
        <v>16004</v>
      </c>
      <c r="B199" t="s">
        <v>68</v>
      </c>
      <c r="C199">
        <v>3</v>
      </c>
    </row>
    <row r="200" spans="1:3" x14ac:dyDescent="0.2">
      <c r="A200">
        <v>17001</v>
      </c>
      <c r="B200" t="s">
        <v>68</v>
      </c>
      <c r="C200">
        <v>4</v>
      </c>
    </row>
    <row r="201" spans="1:3" x14ac:dyDescent="0.2">
      <c r="A201">
        <v>17002</v>
      </c>
      <c r="B201" t="s">
        <v>68</v>
      </c>
      <c r="C201">
        <v>10</v>
      </c>
    </row>
    <row r="202" spans="1:3" x14ac:dyDescent="0.2">
      <c r="A202">
        <v>17003</v>
      </c>
      <c r="B202" t="s">
        <v>68</v>
      </c>
      <c r="C202">
        <v>2</v>
      </c>
    </row>
    <row r="203" spans="1:3" x14ac:dyDescent="0.2">
      <c r="A203">
        <v>17004</v>
      </c>
      <c r="B203" t="s">
        <v>68</v>
      </c>
      <c r="C203">
        <v>4</v>
      </c>
    </row>
    <row r="204" spans="1:3" x14ac:dyDescent="0.2">
      <c r="A204">
        <v>17006</v>
      </c>
      <c r="B204" t="s">
        <v>68</v>
      </c>
      <c r="C204">
        <v>1</v>
      </c>
    </row>
    <row r="205" spans="1:3" x14ac:dyDescent="0.2">
      <c r="A205">
        <v>17008</v>
      </c>
      <c r="B205" t="s">
        <v>68</v>
      </c>
      <c r="C205">
        <v>1</v>
      </c>
    </row>
    <row r="206" spans="1:3" x14ac:dyDescent="0.2">
      <c r="A206">
        <v>17013</v>
      </c>
      <c r="B206" t="s">
        <v>68</v>
      </c>
      <c r="C206">
        <v>2</v>
      </c>
    </row>
    <row r="207" spans="1:3" x14ac:dyDescent="0.2">
      <c r="A207">
        <v>18001</v>
      </c>
      <c r="B207" t="s">
        <v>68</v>
      </c>
      <c r="C207">
        <v>15</v>
      </c>
    </row>
    <row r="208" spans="1:3" x14ac:dyDescent="0.2">
      <c r="A208">
        <v>18002</v>
      </c>
      <c r="B208" t="s">
        <v>68</v>
      </c>
      <c r="C208">
        <v>3</v>
      </c>
    </row>
    <row r="209" spans="1:3" x14ac:dyDescent="0.2">
      <c r="A209">
        <v>18004</v>
      </c>
      <c r="B209" t="s">
        <v>68</v>
      </c>
      <c r="C209">
        <v>1</v>
      </c>
    </row>
    <row r="210" spans="1:3" x14ac:dyDescent="0.2">
      <c r="A210">
        <v>18006</v>
      </c>
      <c r="B210" t="s">
        <v>68</v>
      </c>
      <c r="C210">
        <v>1</v>
      </c>
    </row>
    <row r="211" spans="1:3" x14ac:dyDescent="0.2">
      <c r="A211">
        <v>18007</v>
      </c>
      <c r="B211" t="s">
        <v>68</v>
      </c>
      <c r="C211">
        <v>3</v>
      </c>
    </row>
    <row r="212" spans="1:3" x14ac:dyDescent="0.2">
      <c r="A212">
        <v>18010</v>
      </c>
      <c r="B212" t="s">
        <v>68</v>
      </c>
      <c r="C212">
        <v>2</v>
      </c>
    </row>
    <row r="213" spans="1:3" x14ac:dyDescent="0.2">
      <c r="A213">
        <v>18011</v>
      </c>
      <c r="B213" t="s">
        <v>68</v>
      </c>
      <c r="C213">
        <v>1</v>
      </c>
    </row>
    <row r="214" spans="1:3" x14ac:dyDescent="0.2">
      <c r="A214">
        <v>19002</v>
      </c>
      <c r="B214" t="s">
        <v>68</v>
      </c>
      <c r="C214">
        <v>1</v>
      </c>
    </row>
    <row r="215" spans="1:3" x14ac:dyDescent="0.2">
      <c r="A215">
        <v>19003</v>
      </c>
      <c r="B215" t="s">
        <v>68</v>
      </c>
      <c r="C215">
        <v>3</v>
      </c>
    </row>
    <row r="216" spans="1:3" x14ac:dyDescent="0.2">
      <c r="A216">
        <v>19005</v>
      </c>
      <c r="B216" t="s">
        <v>68</v>
      </c>
      <c r="C216">
        <v>3</v>
      </c>
    </row>
    <row r="217" spans="1:3" x14ac:dyDescent="0.2">
      <c r="A217">
        <v>19009</v>
      </c>
      <c r="B217" t="s">
        <v>68</v>
      </c>
      <c r="C217">
        <v>4</v>
      </c>
    </row>
    <row r="218" spans="1:3" x14ac:dyDescent="0.2">
      <c r="A218">
        <v>19010</v>
      </c>
      <c r="B218" t="s">
        <v>68</v>
      </c>
      <c r="C218">
        <v>1</v>
      </c>
    </row>
    <row r="219" spans="1:3" x14ac:dyDescent="0.2">
      <c r="A219">
        <v>19012</v>
      </c>
      <c r="B219" t="s">
        <v>68</v>
      </c>
      <c r="C219">
        <v>11</v>
      </c>
    </row>
    <row r="220" spans="1:3" x14ac:dyDescent="0.2">
      <c r="A220">
        <v>20001</v>
      </c>
      <c r="B220" t="s">
        <v>68</v>
      </c>
      <c r="C220">
        <v>29</v>
      </c>
    </row>
    <row r="221" spans="1:3" x14ac:dyDescent="0.2">
      <c r="A221">
        <v>20002</v>
      </c>
      <c r="B221" t="s">
        <v>68</v>
      </c>
      <c r="C221">
        <v>5</v>
      </c>
    </row>
    <row r="222" spans="1:3" x14ac:dyDescent="0.2">
      <c r="A222">
        <v>20003</v>
      </c>
      <c r="B222" t="s">
        <v>68</v>
      </c>
      <c r="C222">
        <v>11</v>
      </c>
    </row>
    <row r="223" spans="1:3" x14ac:dyDescent="0.2">
      <c r="A223">
        <v>20004</v>
      </c>
      <c r="B223" t="s">
        <v>68</v>
      </c>
      <c r="C223">
        <v>8</v>
      </c>
    </row>
    <row r="224" spans="1:3" x14ac:dyDescent="0.2">
      <c r="A224">
        <v>20005</v>
      </c>
      <c r="B224" t="s">
        <v>68</v>
      </c>
      <c r="C224">
        <v>1</v>
      </c>
    </row>
    <row r="225" spans="1:3" x14ac:dyDescent="0.2">
      <c r="A225">
        <v>20008</v>
      </c>
      <c r="B225" t="s">
        <v>68</v>
      </c>
      <c r="C225">
        <v>9</v>
      </c>
    </row>
    <row r="226" spans="1:3" x14ac:dyDescent="0.2">
      <c r="A226">
        <v>20010</v>
      </c>
      <c r="B226" t="s">
        <v>68</v>
      </c>
      <c r="C226">
        <v>9</v>
      </c>
    </row>
    <row r="227" spans="1:3" x14ac:dyDescent="0.2">
      <c r="A227">
        <v>20013</v>
      </c>
      <c r="B227" t="s">
        <v>68</v>
      </c>
      <c r="C227">
        <v>5</v>
      </c>
    </row>
    <row r="228" spans="1:3" x14ac:dyDescent="0.2">
      <c r="A228">
        <v>20014</v>
      </c>
      <c r="B228" t="s">
        <v>68</v>
      </c>
      <c r="C228">
        <v>3</v>
      </c>
    </row>
    <row r="229" spans="1:3" x14ac:dyDescent="0.2">
      <c r="A229">
        <v>20015</v>
      </c>
      <c r="B229" t="s">
        <v>68</v>
      </c>
      <c r="C229">
        <v>7</v>
      </c>
    </row>
    <row r="230" spans="1:3" x14ac:dyDescent="0.2">
      <c r="A230">
        <v>21002</v>
      </c>
      <c r="B230" t="s">
        <v>68</v>
      </c>
      <c r="C230">
        <v>28</v>
      </c>
    </row>
    <row r="231" spans="1:3" x14ac:dyDescent="0.2">
      <c r="A231">
        <v>21004</v>
      </c>
      <c r="B231" t="s">
        <v>68</v>
      </c>
      <c r="C231">
        <v>1</v>
      </c>
    </row>
    <row r="232" spans="1:3" x14ac:dyDescent="0.2">
      <c r="A232">
        <v>21007</v>
      </c>
      <c r="B232" t="s">
        <v>68</v>
      </c>
      <c r="C232">
        <v>1</v>
      </c>
    </row>
    <row r="233" spans="1:3" x14ac:dyDescent="0.2">
      <c r="A233">
        <v>21011</v>
      </c>
      <c r="B233" t="s">
        <v>68</v>
      </c>
      <c r="C233">
        <v>4</v>
      </c>
    </row>
    <row r="234" spans="1:3" x14ac:dyDescent="0.2">
      <c r="A234">
        <v>21012</v>
      </c>
      <c r="B234" t="s">
        <v>68</v>
      </c>
      <c r="C234">
        <v>4</v>
      </c>
    </row>
    <row r="235" spans="1:3" x14ac:dyDescent="0.2">
      <c r="A235">
        <v>21015</v>
      </c>
      <c r="B235" t="s">
        <v>68</v>
      </c>
      <c r="C235">
        <v>1</v>
      </c>
    </row>
    <row r="236" spans="1:3" x14ac:dyDescent="0.2">
      <c r="A236">
        <v>21016</v>
      </c>
      <c r="B236" t="s">
        <v>68</v>
      </c>
      <c r="C236">
        <v>6</v>
      </c>
    </row>
    <row r="237" spans="1:3" x14ac:dyDescent="0.2">
      <c r="A237">
        <v>21017</v>
      </c>
      <c r="B237" t="s">
        <v>68</v>
      </c>
      <c r="C237">
        <v>1</v>
      </c>
    </row>
    <row r="238" spans="1:3" x14ac:dyDescent="0.2">
      <c r="A238">
        <v>21018</v>
      </c>
      <c r="B238" t="s">
        <v>68</v>
      </c>
      <c r="C238">
        <v>9</v>
      </c>
    </row>
    <row r="239" spans="1:3" x14ac:dyDescent="0.2">
      <c r="A239">
        <v>22001</v>
      </c>
      <c r="B239" t="s">
        <v>68</v>
      </c>
      <c r="C239">
        <v>12</v>
      </c>
    </row>
    <row r="240" spans="1:3" x14ac:dyDescent="0.2">
      <c r="A240">
        <v>22002</v>
      </c>
      <c r="B240" t="s">
        <v>68</v>
      </c>
      <c r="C240">
        <v>9</v>
      </c>
    </row>
    <row r="241" spans="1:3" x14ac:dyDescent="0.2">
      <c r="A241">
        <v>22003</v>
      </c>
      <c r="B241" t="s">
        <v>68</v>
      </c>
      <c r="C241">
        <v>3</v>
      </c>
    </row>
    <row r="242" spans="1:3" x14ac:dyDescent="0.2">
      <c r="A242">
        <v>22004</v>
      </c>
      <c r="B242" t="s">
        <v>68</v>
      </c>
      <c r="C242">
        <v>4</v>
      </c>
    </row>
    <row r="243" spans="1:3" x14ac:dyDescent="0.2">
      <c r="A243">
        <v>22006</v>
      </c>
      <c r="B243" t="s">
        <v>68</v>
      </c>
      <c r="C243">
        <v>2</v>
      </c>
    </row>
    <row r="244" spans="1:3" x14ac:dyDescent="0.2">
      <c r="A244">
        <v>22007</v>
      </c>
      <c r="B244" t="s">
        <v>68</v>
      </c>
      <c r="C244">
        <v>1</v>
      </c>
    </row>
    <row r="245" spans="1:3" x14ac:dyDescent="0.2">
      <c r="A245">
        <v>22010</v>
      </c>
      <c r="B245" t="s">
        <v>68</v>
      </c>
      <c r="C245">
        <v>4</v>
      </c>
    </row>
    <row r="246" spans="1:3" x14ac:dyDescent="0.2">
      <c r="A246">
        <v>22011</v>
      </c>
      <c r="B246" t="s">
        <v>68</v>
      </c>
      <c r="C246">
        <v>4</v>
      </c>
    </row>
    <row r="247" spans="1:3" x14ac:dyDescent="0.2">
      <c r="A247">
        <v>22013</v>
      </c>
      <c r="B247" t="s">
        <v>68</v>
      </c>
      <c r="C247">
        <v>4</v>
      </c>
    </row>
    <row r="248" spans="1:3" x14ac:dyDescent="0.2">
      <c r="A248">
        <v>22014</v>
      </c>
      <c r="B248" t="s">
        <v>68</v>
      </c>
      <c r="C248">
        <v>9</v>
      </c>
    </row>
    <row r="249" spans="1:3" x14ac:dyDescent="0.2">
      <c r="A249">
        <v>22016</v>
      </c>
      <c r="B249" t="s">
        <v>68</v>
      </c>
      <c r="C249">
        <v>5</v>
      </c>
    </row>
    <row r="250" spans="1:3" x14ac:dyDescent="0.2">
      <c r="A250">
        <v>22021</v>
      </c>
      <c r="B250" t="s">
        <v>68</v>
      </c>
      <c r="C250">
        <v>4</v>
      </c>
    </row>
    <row r="251" spans="1:3" x14ac:dyDescent="0.2">
      <c r="A251">
        <v>22023</v>
      </c>
      <c r="B251" t="s">
        <v>68</v>
      </c>
      <c r="C25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readme</vt:lpstr>
      <vt:lpstr>Лист2</vt:lpstr>
      <vt:lpstr>Лист3</vt:lpstr>
      <vt:lpstr>Rus</vt:lpstr>
      <vt:lpstr>Mat_Prof</vt:lpstr>
      <vt:lpstr>Mat_Baz</vt:lpstr>
      <vt:lpstr>Rus_USPEH</vt:lpstr>
      <vt:lpstr>Mat_Prof_USPEH</vt:lpstr>
      <vt:lpstr>Mat_Baz_USPEH</vt:lpstr>
      <vt:lpstr>matprof_proshl</vt:lpstr>
      <vt:lpstr>matprof_proshl_USPEH</vt:lpstr>
      <vt:lpstr>rus_proshl_USPEH</vt:lpstr>
      <vt:lpstr>RUS_proshl</vt:lpstr>
      <vt:lpstr>readme!Заголовки_для_печати</vt:lpstr>
    </vt:vector>
  </TitlesOfParts>
  <Company>cdp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Алексей</cp:lastModifiedBy>
  <cp:lastPrinted>2022-10-28T12:37:27Z</cp:lastPrinted>
  <dcterms:created xsi:type="dcterms:W3CDTF">2010-08-05T04:46:31Z</dcterms:created>
  <dcterms:modified xsi:type="dcterms:W3CDTF">2022-10-28T15:30:32Z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